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_rels/sheet15.xml.rels" ContentType="application/vnd.openxmlformats-package.relationships+xml"/>
  <Override PartName="/xl/worksheets/_rels/sheet14.xml.rels" ContentType="application/vnd.openxmlformats-package.relationships+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Biggest investors" sheetId="1" state="visible" r:id="rId2"/>
    <sheet name="Full list of investors (not consolidated by company)" sheetId="2" state="visible" r:id="rId3"/>
    <sheet name="Water companies' RCV, market cap and acquisition value" sheetId="3" state="visible" r:id="rId4"/>
    <sheet name="Public, overseas ownership" sheetId="4" state="visible" r:id="rId5"/>
    <sheet name="Severn Trent" sheetId="5" state="visible" r:id="rId6"/>
    <sheet name="United Utilities" sheetId="6" state="visible" r:id="rId7"/>
    <sheet name="Anglian Water" sheetId="7" state="visible" r:id="rId8"/>
    <sheet name="Northumbrian Water" sheetId="8" state="visible" r:id="rId9"/>
    <sheet name="South West Water" sheetId="9" state="visible" r:id="rId10"/>
    <sheet name="Southern Water" sheetId="10" state="visible" r:id="rId11"/>
    <sheet name="Thames Water" sheetId="11" state="visible" r:id="rId12"/>
    <sheet name="Wessex Water" sheetId="12" state="visible" r:id="rId13"/>
    <sheet name="Yorkshire Water" sheetId="13" state="visible" r:id="rId14"/>
    <sheet name="Severn Trent nationality calcs" sheetId="14" state="visible" r:id="rId15"/>
    <sheet name="United utilities nationality calcs" sheetId="15" state="visible" r:id="rId16"/>
    <sheet name="Calcs overseas owners" sheetId="16" state="visible" r:id="rId17"/>
    <sheet name="Calcs - overseas public sector owners" sheetId="17" state="visible" r:id="rId18"/>
    <sheet name="Calcs from collated figs " sheetId="18" state="visible" r:id="rId19"/>
    <sheet name="Sources" sheetId="19" state="visible" r:id="rId20"/>
  </sheets>
  <definedNames>
    <definedName function="false" hidden="true" localSheetId="13" name="_xlnm._FilterDatabase" vbProcedure="false">'Severn Trent nationality calcs'!$A$1:$C$82</definedName>
    <definedName function="false" hidden="true" localSheetId="14" name="_xlnm._FilterDatabase" vbProcedure="false">'United utilities nationality calcs'!$A$4:$D$61</definedName>
    <definedName function="false" hidden="false" localSheetId="0" name="_xlnm._FilterDatabase" vbProcedure="false">'Biggest investors'!$A$1:$H$5</definedName>
    <definedName function="false" hidden="false" localSheetId="0" name="_xlnm._FilterDatabase_0" vbProcedure="false">'Biggest investors'!$A$1:$H$5</definedName>
    <definedName function="false" hidden="false" localSheetId="0" name="_xlnm._FilterDatabase_0_0" vbProcedure="false">'Biggest investors'!$A$1:$H$5</definedName>
    <definedName function="false" hidden="false" localSheetId="0" name="_xlnm._FilterDatabase_0_0_0" vbProcedure="false">'Biggest investors'!$A$1:$H$5</definedName>
    <definedName function="false" hidden="false" localSheetId="0" name="_xlnm._FilterDatabase_0_0_0_0" vbProcedure="false">'Biggest investors'!$A$1:$H$5</definedName>
    <definedName function="false" hidden="false" localSheetId="1" name="_xlnm._FilterDatabase" vbProcedure="false">'Full list of investors (not consolidated by company)'!$A$1:$H$248</definedName>
    <definedName function="false" hidden="false" localSheetId="1" name="_xlnm._FilterDatabase_0" vbProcedure="false">'Full list of investors (not consolidated by company)'!$A$1:$H$248</definedName>
    <definedName function="false" hidden="false" localSheetId="13" name="_xlnm._FilterDatabase" vbProcedure="false">'Severn Trent nationality calcs'!$A$1:$C$82</definedName>
    <definedName function="false" hidden="false" localSheetId="13" name="_xlnm._FilterDatabase_0" vbProcedure="false">'Severn Trent nationality calcs'!$A$1:$C$82</definedName>
    <definedName function="false" hidden="false" localSheetId="13" name="_xlnm._FilterDatabase_0_0" vbProcedure="false">'Severn Trent nationality calcs'!$A$1:$C$82</definedName>
    <definedName function="false" hidden="false" localSheetId="13" name="_xlnm._FilterDatabase_0_0_0" vbProcedure="false">'Severn Trent nationality calcs'!$A$1:$C$82</definedName>
    <definedName function="false" hidden="false" localSheetId="13" name="_xlnm._FilterDatabase_0_0_0_0" vbProcedure="false">'Severn Trent nationality calcs'!$A$1:$C$82</definedName>
    <definedName function="false" hidden="false" localSheetId="13" name="_xlnm._FilterDatabase_0_0_0_0_0" vbProcedure="false">'Severn Trent nationality calcs'!$A$1:$C$82</definedName>
    <definedName function="false" hidden="false" localSheetId="13" name="_xlnm._FilterDatabase_0_0_0_0_0_0" vbProcedure="false">'Severn Trent nationality calcs'!$A$1:$C$82</definedName>
    <definedName function="false" hidden="false" localSheetId="13" name="_xlnm._FilterDatabase_0_0_0_0_0_0_0" vbProcedure="false">'Severn Trent nationality calcs'!$A$1:$C$82</definedName>
    <definedName function="false" hidden="false" localSheetId="13" name="_xlnm._FilterDatabase_0_0_0_0_0_0_0_0" vbProcedure="false">'Severn Trent nationality calcs'!$A$1:$C$82</definedName>
    <definedName function="false" hidden="false" localSheetId="13" name="_xlnm._FilterDatabase_0_0_0_0_0_0_0_0_0" vbProcedure="false">'Severn Trent nationality calcs'!$A$1:$C$82</definedName>
    <definedName function="false" hidden="false" localSheetId="13" name="_xlnm._FilterDatabase_0_0_0_0_0_0_0_0_0_0" vbProcedure="false">'Severn Trent nationality calcs'!$A$1:$C$82</definedName>
    <definedName function="false" hidden="false" localSheetId="13" name="_xlnm._FilterDatabase_0_0_0_0_0_0_0_0_0_0_0" vbProcedure="false">'Severn Trent nationality calcs'!$A$1:$C$82</definedName>
    <definedName function="false" hidden="false" localSheetId="13" name="_xlnm._FilterDatabase_0_0_0_0_0_0_0_0_0_0_0_0" vbProcedure="false">'Severn Trent nationality calcs'!$A$1:$C$82</definedName>
    <definedName function="false" hidden="false" localSheetId="14" name="_xlnm._FilterDatabase" vbProcedure="false">'United utilities nationality calcs'!$A$4:$D$61</definedName>
    <definedName function="false" hidden="false" localSheetId="14" name="_xlnm._FilterDatabase_0" vbProcedure="false">'United utilities nationality calcs'!$A$4:$D$61</definedName>
    <definedName function="false" hidden="false" localSheetId="14" name="_xlnm._FilterDatabase_0_0" vbProcedure="false">'United utilities nationality calcs'!$A$4:$D$61</definedName>
    <definedName function="false" hidden="false" localSheetId="14" name="_xlnm._FilterDatabase_0_0_0" vbProcedure="false">'United utilities nationality calcs'!$A$4:$D$61</definedName>
    <definedName function="false" hidden="false" localSheetId="14" name="_xlnm._FilterDatabase_0_0_0_0" vbProcedure="false">'United utilities nationality calcs'!$A$4:$D$61</definedName>
    <definedName function="false" hidden="false" localSheetId="14" name="_xlnm._FilterDatabase_0_0_0_0_0" vbProcedure="false">'United utilities nationality calcs'!$A$4:$D$61</definedName>
    <definedName function="false" hidden="false" localSheetId="14" name="_xlnm._FilterDatabase_0_0_0_0_0_0" vbProcedure="false">'United utilities nationality calcs'!$A$4:$D$61</definedName>
    <definedName function="false" hidden="false" localSheetId="14" name="_xlnm._FilterDatabase_0_0_0_0_0_0_0" vbProcedure="false">'United utilities nationality calcs'!$A$4:$D$61</definedName>
    <definedName function="false" hidden="false" localSheetId="14" name="_xlnm._FilterDatabase_0_0_0_0_0_0_0_0" vbProcedure="false">'United utilities nationality calcs'!$A$4:$D$61</definedName>
    <definedName function="false" hidden="false" localSheetId="14" name="_xlnm._FilterDatabase_0_0_0_0_0_0_0_0_0" vbProcedure="false">'United utilities nationality calcs'!$A$4:$D$61</definedName>
    <definedName function="false" hidden="false" localSheetId="14" name="_xlnm._FilterDatabase_0_0_0_0_0_0_0_0_0_0" vbProcedure="false">'United utilities nationality calcs'!$A$4:$D$61</definedName>
    <definedName function="false" hidden="false" localSheetId="14" name="_xlnm._FilterDatabase_0_0_0_0_0_0_0_0_0_0_0" vbProcedure="false">'United utilities nationality calcs'!$A$4:$D$61</definedName>
    <definedName function="false" hidden="false" localSheetId="14" name="_xlnm._FilterDatabase_0_0_0_0_0_0_0_0_0_0_0_0" vbProcedure="false">'United utilities nationality calcs'!$A$4:$D$61</definedName>
    <definedName function="false" hidden="false" localSheetId="17" name="_xlnm._FilterDatabase" vbProcedure="false">'Calcs from collated figs '!$A$1:$K$248</definedName>
    <definedName function="false" hidden="false" localSheetId="17" name="_xlnm._FilterDatabase_0" vbProcedure="false">'Calcs from collated figs '!$A$1:$K$248</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<sst xmlns="http://schemas.openxmlformats.org/spreadsheetml/2006/main" count="3361" uniqueCount="343">
  <si>
    <t xml:space="preserve">Owner </t>
  </si>
  <si>
    <t xml:space="preserve">Owned through </t>
  </si>
  <si>
    <t xml:space="preserve">Country</t>
  </si>
  <si>
    <t xml:space="preserve">RCV held</t>
  </si>
  <si>
    <t xml:space="preserve">% of water industry owned</t>
  </si>
  <si>
    <t xml:space="preserve">Estimated market value plus 30%</t>
  </si>
  <si>
    <t xml:space="preserve">Water company</t>
  </si>
  <si>
    <t xml:space="preserve">Description</t>
  </si>
  <si>
    <t xml:space="preserve">Check</t>
  </si>
  <si>
    <t xml:space="preserve">Check </t>
  </si>
  <si>
    <t xml:space="preserve">CK Hutchison Holdings Limited</t>
  </si>
  <si>
    <t xml:space="preserve">Cheung Kong Group, Li Ka Shing Foundation</t>
  </si>
  <si>
    <t xml:space="preserve">Cayman Islands</t>
  </si>
  <si>
    <t xml:space="preserve">Northumbrian Water, Southern Water</t>
  </si>
  <si>
    <t xml:space="preserve">Multinational conglomerate run by family of Li Ka Shing, Hong Kong’s richest person (minority holdings also through his charitable foundation).</t>
  </si>
  <si>
    <t xml:space="preserve">Ontario Municipal Employees Retirement System (OMERS)</t>
  </si>
  <si>
    <t xml:space="preserve">Canada</t>
  </si>
  <si>
    <t xml:space="preserve">Thames Water</t>
  </si>
  <si>
    <t xml:space="preserve">Pension plan for public sector workers in Ontario, Canada.</t>
  </si>
  <si>
    <t xml:space="preserve">YTL Corporation Berhad</t>
  </si>
  <si>
    <t xml:space="preserve">YTL Power International</t>
  </si>
  <si>
    <t xml:space="preserve">Malaysia</t>
  </si>
  <si>
    <t xml:space="preserve">Wessex Water</t>
  </si>
  <si>
    <t xml:space="preserve">Multinational conglomerate</t>
  </si>
  <si>
    <t xml:space="preserve">Canada Pension Plan</t>
  </si>
  <si>
    <t xml:space="preserve">Canada Pension Plan Investment Board</t>
  </si>
  <si>
    <t xml:space="preserve">Anglian Water</t>
  </si>
  <si>
    <t xml:space="preserve">Canada’s national pension fund and social insurance programme</t>
  </si>
  <si>
    <t xml:space="preserve">Commonwealth Bank of Australia</t>
  </si>
  <si>
    <t xml:space="preserve">Colonial First State Global Asset Management (Yorkshire Water)</t>
  </si>
  <si>
    <t xml:space="preserve">Australia</t>
  </si>
  <si>
    <t xml:space="preserve">Anglian Water, Severn Trent, United Utilities, South West Water</t>
  </si>
  <si>
    <t xml:space="preserve">Bank</t>
  </si>
  <si>
    <t xml:space="preserve">Government of Singapore</t>
  </si>
  <si>
    <t xml:space="preserve">GIC Special Investments (Yorkshire Water)</t>
  </si>
  <si>
    <t xml:space="preserve">Singapore</t>
  </si>
  <si>
    <t xml:space="preserve">Yorkshire Water, Severn Trent, United Utilities</t>
  </si>
  <si>
    <t xml:space="preserve">Sovereign Wealth Fund</t>
  </si>
  <si>
    <t xml:space="preserve">Corsair Capital</t>
  </si>
  <si>
    <t xml:space="preserve">Corsair Infrastructure Management </t>
  </si>
  <si>
    <t xml:space="preserve">US</t>
  </si>
  <si>
    <t xml:space="preserve">Yorkshire Water</t>
  </si>
  <si>
    <t xml:space="preserve">Private Equity firm</t>
  </si>
  <si>
    <t xml:space="preserve">Institutional investors advised by JP Morgan Asset Management</t>
  </si>
  <si>
    <t xml:space="preserve">Southern Water</t>
  </si>
  <si>
    <t xml:space="preserve">Investment funds</t>
  </si>
  <si>
    <t xml:space="preserve">Deutsche Bank</t>
  </si>
  <si>
    <t xml:space="preserve">Deutsche Asset Management (Yorkshire Water)</t>
  </si>
  <si>
    <t xml:space="preserve">Germany</t>
  </si>
  <si>
    <t xml:space="preserve">Yorkshire Water, Severn Trent, United Utilities, South West Water</t>
  </si>
  <si>
    <t xml:space="preserve">Lazard</t>
  </si>
  <si>
    <t xml:space="preserve">Lazard Asset Management LLC</t>
  </si>
  <si>
    <t xml:space="preserve">Severn Trent, United Utilities, South West Water</t>
  </si>
  <si>
    <t xml:space="preserve">Investment fund</t>
  </si>
  <si>
    <t xml:space="preserve">28 Australian pension funds managed by IFM investors</t>
  </si>
  <si>
    <t xml:space="preserve">Pension funds</t>
  </si>
  <si>
    <t xml:space="preserve">Universities Superannuation Scheme </t>
  </si>
  <si>
    <t xml:space="preserve">UK</t>
  </si>
  <si>
    <t xml:space="preserve">Thames Water, South West Water</t>
  </si>
  <si>
    <t xml:space="preserve">Pension scheme for UK universities.</t>
  </si>
  <si>
    <t xml:space="preserve">Government of Abu Dhabi</t>
  </si>
  <si>
    <t xml:space="preserve">Infinity Investments, Abu Dhabi Investment Authority </t>
  </si>
  <si>
    <t xml:space="preserve">UAE</t>
  </si>
  <si>
    <t xml:space="preserve">Blackrock</t>
  </si>
  <si>
    <t xml:space="preserve">UBS</t>
  </si>
  <si>
    <t xml:space="preserve">UBS Asset Management (Southern Water)</t>
  </si>
  <si>
    <t xml:space="preserve">Switzerland</t>
  </si>
  <si>
    <t xml:space="preserve">Southern Water, Severn Trent, United Utilities, South West Water</t>
  </si>
  <si>
    <t xml:space="preserve">Government of China</t>
  </si>
  <si>
    <t xml:space="preserve">Cicero Investment Corporation, China Investment Corporation </t>
  </si>
  <si>
    <t xml:space="preserve">China</t>
  </si>
  <si>
    <t xml:space="preserve">Thames Water, Severn Trent, United Utilities</t>
  </si>
  <si>
    <t xml:space="preserve">Government of Kuwait</t>
  </si>
  <si>
    <t xml:space="preserve">Wren House Infrastructure Management, Kuwait Investment Authority</t>
  </si>
  <si>
    <t xml:space="preserve">Kuwait</t>
  </si>
  <si>
    <t xml:space="preserve">British Columbia Investment Management Corporation</t>
  </si>
  <si>
    <t xml:space="preserve">Investment fund for pensions and insurance of public sector workers in British Columbia.</t>
  </si>
  <si>
    <t xml:space="preserve">Hermes (BT Pension Scheme)</t>
  </si>
  <si>
    <t xml:space="preserve">Pension fund</t>
  </si>
  <si>
    <t xml:space="preserve">Hermes Investment Management</t>
  </si>
  <si>
    <t xml:space="preserve">New South Wales public sector pension schemes </t>
  </si>
  <si>
    <t xml:space="preserve">SAS Trustee Corporation</t>
  </si>
  <si>
    <t xml:space="preserve">QIC</t>
  </si>
  <si>
    <t xml:space="preserve">Fiera Infrastructure </t>
  </si>
  <si>
    <t xml:space="preserve">Aquila GP Inc. </t>
  </si>
  <si>
    <t xml:space="preserve">Stichting Pensioenfonds ABP</t>
  </si>
  <si>
    <t xml:space="preserve">Netherlands</t>
  </si>
  <si>
    <t xml:space="preserve">Thames Water, Severn Trent  </t>
  </si>
  <si>
    <t xml:space="preserve">Pension fund for government and education employees.</t>
  </si>
  <si>
    <t xml:space="preserve">Dalmore Capital </t>
  </si>
  <si>
    <t xml:space="preserve">Camulodunum Investments Ltd</t>
  </si>
  <si>
    <t xml:space="preserve">Greater Manchester, London, West Yorkshire, Merseyside and Lancashire pension funds</t>
  </si>
  <si>
    <t xml:space="preserve">GLIL Infrastructure (through CAMULODUNUM INVESTMENTS LTD) </t>
  </si>
  <si>
    <t xml:space="preserve">Local government pension funds</t>
  </si>
  <si>
    <t xml:space="preserve">Legal &amp; General Group</t>
  </si>
  <si>
    <t xml:space="preserve">Financial services company</t>
  </si>
  <si>
    <t xml:space="preserve">Vanguard Group </t>
  </si>
  <si>
    <t xml:space="preserve">Standard Life Aberdeen Plc </t>
  </si>
  <si>
    <t xml:space="preserve">Norges Bank</t>
  </si>
  <si>
    <t xml:space="preserve">Norway</t>
  </si>
  <si>
    <t xml:space="preserve">United Utilities, South West Water</t>
  </si>
  <si>
    <t xml:space="preserve">Central Bank of Norway</t>
  </si>
  <si>
    <t xml:space="preserve">Shareholders</t>
  </si>
  <si>
    <t xml:space="preserve">Ultimate owner if a subsidiary</t>
  </si>
  <si>
    <t xml:space="preserve">State or public</t>
  </si>
  <si>
    <t xml:space="preserve">% of water company held</t>
  </si>
  <si>
    <t xml:space="preserve">% of water industry</t>
  </si>
  <si>
    <t xml:space="preserve">Ontario Municipal Employees Retirement System (OMERS) OMERS is the defined benefit pension plan for 482,000 active, deferred and retired employees of nearly 1,000 municipalities, school boards, libraries, police and fire departments, and other local agencies in communities across Ontario, Canada.</t>
  </si>
  <si>
    <t xml:space="preserve">CA</t>
  </si>
  <si>
    <t xml:space="preserve">Y</t>
  </si>
  <si>
    <t xml:space="preserve">CK Hutchison Holdings Limited – headquarted and listed in Hong Kong</t>
  </si>
  <si>
    <t xml:space="preserve">Controlled by family of Li Ka Shing, world’s 23rd richest person</t>
  </si>
  <si>
    <t xml:space="preserve">CI</t>
  </si>
  <si>
    <t xml:space="preserve">Northumbrian Water</t>
  </si>
  <si>
    <t xml:space="preserve">YTL Power International – subsidiary of YTL Corporation, founded by Yeoh Tiong Lay Malaysian billionaire</t>
  </si>
  <si>
    <t xml:space="preserve">Canada Pension Plan (state social insurance programme)</t>
  </si>
  <si>
    <t xml:space="preserve">Colonial First State Global Asset Management, </t>
  </si>
  <si>
    <t xml:space="preserve">AU</t>
  </si>
  <si>
    <t xml:space="preserve">GIC Special Investments (“GIC SI”) is the private equity investment arm of GIC (previously known as the Government of Singapore Investment Corporation Pte Ltd). GIC SI manages a diversified, global, portfolio of fund and direct investments in private equity, venture capital and infrastructure.</t>
  </si>
  <si>
    <t xml:space="preserve">SG</t>
  </si>
  <si>
    <t xml:space="preserve">Corsair Infrastructure Management is a division of Corsair Capital that serves as a capital custodian for investors in infrastructure companies.</t>
  </si>
  <si>
    <t xml:space="preserve">Institutional investors advised by JP Morgan Asset Management (JPMAM)
– a large-scale global asset manager advising 
institutional investors 
</t>
  </si>
  <si>
    <t xml:space="preserve">'Institutional investors’</t>
  </si>
  <si>
    <t xml:space="preserve">IFM Investors </t>
  </si>
  <si>
    <t xml:space="preserve">28 Aus pension funds</t>
  </si>
  <si>
    <t xml:space="preserve">Deutsche Asset Management is the manager of the Pan-European Infrastructure Fund L.P.'s 23.37% stake in the business. Deutsche Asset Management's infrastructure investment business is one of the world’s largest fiduciary infrastructure fund managers and, as part of Deutsche Asset Management's Alternatives platform, the business has over €19 billion in assets under management.</t>
  </si>
  <si>
    <t xml:space="preserve">DE</t>
  </si>
  <si>
    <t xml:space="preserve">Universities Superannuation Scheme (USS)Universities Superannuation Scheme was established in 1975 as the principal pension scheme for universities and other higher education institutions in the UK. It has circa 390,000 scheme members across more than 350 institutions and is one of the largest pension schemes in the UK, with total fund assets of over £60 billion (as at March 2017).</t>
  </si>
  <si>
    <t xml:space="preserve">GB</t>
  </si>
  <si>
    <t xml:space="preserve">Infinity Investments SA is a subsidiary of the Abu Dhabi Investment Authority (ADIA). ADIA manages a global investment portfolio that  is diversified across more than two dozen asset classes and sub-categories.</t>
  </si>
  <si>
    <t xml:space="preserve">Abu Dhabi Investment Authority</t>
  </si>
  <si>
    <t xml:space="preserve">Wren HouseWren House Infrastructure Management Limited, an English limited liability company, was set up in late 2013 as the global direct infrastructure investment vehicle of the Kuwait Investment Authority (“KIA”). The KIA is the sole shareholder of Wren House. Wren House has been assigned responsibility for building partnerships, sourcing and execution of transactions, as well as asset management. Wren House’s strategy is targeting the creation of a long-term focused, sustainable infrastructure platform and Wren House seeks to do so through partnership investment models for sizeable transactions where large sums of capital can be deployed.</t>
  </si>
  <si>
    <t xml:space="preserve">Kuwait Investment Authority</t>
  </si>
  <si>
    <t xml:space="preserve">bcIMCbcIMC is one of Canada’s largest institutional investors within the capital markets. It invests on behalf of public sector clients in British Columbia and its activities help finance the retirement benefits of more than 538,000 plan members, as well as the insurance and benefit funds that cover over 2.3 million workers in British Columbia.</t>
  </si>
  <si>
    <t xml:space="preserve">Hermes (BT Pension Scheme)Hermes GPE is one of Europe’s leading independent specialists in global private markets. It manages the asset on behalf of the BT Pension Scheme, which has 300,000 scheme members. Hermes GPE invests in and advises on infrastructure, private equity and credit products on behalf of its clients and is specialised in co-investments, primary fund and secondary investments.</t>
  </si>
  <si>
    <t xml:space="preserve">BT Pension scheme</t>
  </si>
  <si>
    <t xml:space="preserve">Cicero Investment CorporationAs a sovereign wealth fund, Cicero Investment Corporation is a vehicle to diversify China’s foreign exchange holdings and seek maximum returns for its shareholder within acceptable risk tolerance. </t>
  </si>
  <si>
    <t xml:space="preserve">China Investment Corporation </t>
  </si>
  <si>
    <t xml:space="preserve">CN</t>
  </si>
  <si>
    <t xml:space="preserve">UBS Asset Management 
– a large-scale global asset manager, offering 
investment capabilities across all major 
traditional and alternative asset classes
</t>
  </si>
  <si>
    <t xml:space="preserve">UBS Group Ag</t>
  </si>
  <si>
    <t xml:space="preserve">Hermes Infrastructure funds
– Hermes Infrastructure is part of Hermes 
Investment Management and is a specialist 
infrastructure manager operating a diversified, 
well-established, UK-focused shared 
investment platform. With £4.1bn of assets 
under management, Hermes Infrastructure is 
one of the UK’s largest direct investors
</t>
  </si>
  <si>
    <t xml:space="preserve">LAZARD ASSET MANAGEMENT LLC</t>
  </si>
  <si>
    <t xml:space="preserve">United Utilities</t>
  </si>
  <si>
    <t xml:space="preserve">Li Ka Shing Foundation</t>
  </si>
  <si>
    <t xml:space="preserve">Charity foundation of Li Ka Shing</t>
  </si>
  <si>
    <t xml:space="preserve">Hong Kong</t>
  </si>
  <si>
    <t xml:space="preserve">SAS Trustee Corporation SAS Trustee Corporation (“STC”) is the trustee of certain New South Wales public sector superannuation schemes with net assets of approximately A$41bn as at 30 June 2016. STC’s investment is managed by the NSW Treasury Corporation which is the financial markets partner of New South Wales public sector agencies.</t>
  </si>
  <si>
    <t xml:space="preserve">QIC is a global diversified alternative investment firm offering infrastructure, real estate, private equity, liquid strategies, and multi-asset investments. It is one of the largest institutional investment managers in Australia. </t>
  </si>
  <si>
    <t xml:space="preserve">Aquila GP Inc. is a leading infrastructure management firm and a wholly owned subsidiary of Fiera Infrastructure Inc., a leading investor across all subsectors of the infrastructure asset class.</t>
  </si>
  <si>
    <t xml:space="preserve">Fiera Infrastructure Inc</t>
  </si>
  <si>
    <t xml:space="preserve">BLACKROCK INC via its funds</t>
  </si>
  <si>
    <t xml:space="preserve">Severn Trent</t>
  </si>
  <si>
    <t xml:space="preserve">Stichting Pensioenfonds ABPStichting Pensioenfonds ABP is a pension plan sponsor. The firm provides its services to employers and employees in the government and education sectors. It invests in the public equity markets.  pension fund for government and education employees in the Netherlands</t>
  </si>
  <si>
    <t xml:space="preserve">Dalmore Capital (through CAMULODUNUM INVESTMENTS LTD) </t>
  </si>
  <si>
    <t xml:space="preserve">Greater Manchester Pension Fund, London Pensions Fund Authority, West Yorkshire and Merseyside as part of the Northern Pool investment fund, and Lancashire as part of the Local Pensions Partnership (LPP).</t>
  </si>
  <si>
    <t xml:space="preserve">BLACKROCK INC</t>
  </si>
  <si>
    <t xml:space="preserve">Whitehelm Capital 
– Shareholding managed by Whitehelm Capital 
on behalf of Motor Trades Association of 
Australia and Prime superannuation funds
</t>
  </si>
  <si>
    <t xml:space="preserve">Motor Trades Association of Australia and Prime superannuation funds - represents many of the 69,365 retail motor trades businesses which employ over 379,365 Australians</t>
  </si>
  <si>
    <t xml:space="preserve">South West Water</t>
  </si>
  <si>
    <t xml:space="preserve">NORGES BANK</t>
  </si>
  <si>
    <t xml:space="preserve">NO</t>
  </si>
  <si>
    <t xml:space="preserve">LEGAL &amp; GENERAL GROUP PLC via its funds</t>
  </si>
  <si>
    <t xml:space="preserve">PGGM (Stichting Pensioenfonds Zorg en Welzijn)PGGM are a pension fund service provider and manage the pensions for different pension funds, the affiliated employers and their employee -  non-profit foundation, controlled by trade unions and employers from the healthcare and social work sectors.</t>
  </si>
  <si>
    <t xml:space="preserve">VANGUARD GROUP INC via its funds</t>
  </si>
  <si>
    <t xml:space="preserve">STANDARD LIFE ABERDEEN PLC via its funds</t>
  </si>
  <si>
    <t xml:space="preserve">MAPLE-BROWN ABBOTT (ASIA) PTY LIMITED via its funds</t>
  </si>
  <si>
    <t xml:space="preserve">Cheung Kong and Li Ka Shing Foundation</t>
  </si>
  <si>
    <t xml:space="preserve">Family of Li Ka Shing</t>
  </si>
  <si>
    <t xml:space="preserve">BM</t>
  </si>
  <si>
    <t xml:space="preserve">Other
– unknown, held by 
infrastructure investment companies</t>
  </si>
  <si>
    <t xml:space="preserve">Unknown</t>
  </si>
  <si>
    <t xml:space="preserve">BANQUE PICTET &amp; CIE SA via its funds</t>
  </si>
  <si>
    <t xml:space="preserve">CH</t>
  </si>
  <si>
    <t xml:space="preserve">INVESCO LTD via its funds</t>
  </si>
  <si>
    <t xml:space="preserve">JK HOLDINGS CO., LTD. via its funds</t>
  </si>
  <si>
    <t xml:space="preserve">JP</t>
  </si>
  <si>
    <t xml:space="preserve">DEUTSCHE BANK AG via its funds</t>
  </si>
  <si>
    <t xml:space="preserve">STATE STREET CORPORATION via its funds</t>
  </si>
  <si>
    <t xml:space="preserve">AMERIPRISE FINANCIAL INC. via its funds</t>
  </si>
  <si>
    <t xml:space="preserve">CAPITAL GROUP CO INC via its funds</t>
  </si>
  <si>
    <t xml:space="preserve">NORWAY via its funds</t>
  </si>
  <si>
    <t xml:space="preserve">RARE INFRASTRUCTURE LIMITED via its funds</t>
  </si>
  <si>
    <t xml:space="preserve">AXA SA via its funds</t>
  </si>
  <si>
    <t xml:space="preserve">FR</t>
  </si>
  <si>
    <t xml:space="preserve">UBS GROUP AG via its funds</t>
  </si>
  <si>
    <t xml:space="preserve">ROYAL LONDON MUTUAL INSURANCE SOCIETY,LIMITED(THE) via its funds</t>
  </si>
  <si>
    <t xml:space="preserve">LAZARD LIMITED via its funds</t>
  </si>
  <si>
    <t xml:space="preserve">HARGREAVES LANSDOWN PLC via its funds</t>
  </si>
  <si>
    <t xml:space="preserve">THE BANK OF NEW YORK MELLON CORP via its funds</t>
  </si>
  <si>
    <t xml:space="preserve">ROYAL LONDON ASSET MANAGEMENT LIMITED</t>
  </si>
  <si>
    <t xml:space="preserve">PRUDENTIAL PUBLIC LIMITED COMPANY via its funds</t>
  </si>
  <si>
    <t xml:space="preserve">AVIVA PLC via its funds</t>
  </si>
  <si>
    <t xml:space="preserve">OLD MUTUAL PUBLIC LIMITED COMPANY via its funds</t>
  </si>
  <si>
    <t xml:space="preserve">JANUS HENDERSON GROUP PLC via its funds</t>
  </si>
  <si>
    <t xml:space="preserve">BANK OF MONTREAL via its funds</t>
  </si>
  <si>
    <t xml:space="preserve">RATHBONE BROTHERS PUBLIC LIMITED COMPANY via its funds</t>
  </si>
  <si>
    <t xml:space="preserve">NORTHERN TRUST CORP via its funds</t>
  </si>
  <si>
    <t xml:space="preserve">MAGELLAN FINANCIAL GROUP via its funds</t>
  </si>
  <si>
    <t xml:space="preserve">BROOKFIELD ASSET MANAGEMENT INC via its funds</t>
  </si>
  <si>
    <t xml:space="preserve">SUN LIFE FINANCIAL (US) INVESTMENTS LLC via its funds</t>
  </si>
  <si>
    <t xml:space="preserve">TORONTO DOMINION BANK via its funds</t>
  </si>
  <si>
    <t xml:space="preserve">AMP LIMITED via its funds</t>
  </si>
  <si>
    <t xml:space="preserve">CHINA-PEOPLE'S REP. via its funds</t>
  </si>
  <si>
    <t xml:space="preserve">SINGAPORE via its funds</t>
  </si>
  <si>
    <t xml:space="preserve">FIDELITY INTERNATIONAL LIMITED via its funds</t>
  </si>
  <si>
    <t xml:space="preserve">POWER CORPORATION OF CANADA via its funds</t>
  </si>
  <si>
    <t xml:space="preserve">SAS RUE LA BOETIE via its funds</t>
  </si>
  <si>
    <t xml:space="preserve">THE SCOTTISH INVESTMENT TRUST PLC via its funds</t>
  </si>
  <si>
    <t xml:space="preserve">FRANKLIN RESOURCES INC via its funds</t>
  </si>
  <si>
    <t xml:space="preserve">ARDEVORA ASSET MANAGEMENT LLP via its funds</t>
  </si>
  <si>
    <t xml:space="preserve">HARGREAVE HALE LIMITED via its funds</t>
  </si>
  <si>
    <t xml:space="preserve">DIMENSIONAL FUND ADVISORS LP via its funds</t>
  </si>
  <si>
    <t xml:space="preserve">HSBC HOLDINGS PLC via its funds</t>
  </si>
  <si>
    <t xml:space="preserve">ACKERMANS EN VAN HAAREN NV/SA via its funds</t>
  </si>
  <si>
    <t xml:space="preserve">BE</t>
  </si>
  <si>
    <t xml:space="preserve">TROY ASSET MANAGEMENT LIMITED via its funds</t>
  </si>
  <si>
    <t xml:space="preserve">UNIVERSITIES SUPERANNUATION SCHEME LIMITED via its funds</t>
  </si>
  <si>
    <t xml:space="preserve">WELLINGTON MANAGEMENT GROUP LLP via its funds</t>
  </si>
  <si>
    <t xml:space="preserve">IMPAX ASSET MANAGEMENT GROUP PLC via its funds</t>
  </si>
  <si>
    <t xml:space="preserve">STICHTING PENSIOENFONDS ABP via its funds</t>
  </si>
  <si>
    <t xml:space="preserve">NL</t>
  </si>
  <si>
    <t xml:space="preserve">PRINCIPAL FINANCIAL GROUP INC via its funds</t>
  </si>
  <si>
    <t xml:space="preserve">STATE OF CALIFORNIA via its funds</t>
  </si>
  <si>
    <t xml:space="preserve">COHEN &amp; STEERS INC via its funds</t>
  </si>
  <si>
    <t xml:space="preserve">EFG INTERNATIONAL AG via its funds</t>
  </si>
  <si>
    <t xml:space="preserve">SKANDINAVISKA ENSKILDA BANKEN AB via its funds</t>
  </si>
  <si>
    <t xml:space="preserve">SE</t>
  </si>
  <si>
    <t xml:space="preserve">REGERINGSKANSLIET via its funds</t>
  </si>
  <si>
    <t xml:space="preserve">ALLIANCE TRUST PLC via its funds</t>
  </si>
  <si>
    <t xml:space="preserve">INVESTEC PLC via its funds</t>
  </si>
  <si>
    <t xml:space="preserve">ALLIANZ SE via its funds</t>
  </si>
  <si>
    <t xml:space="preserve">JPMORGAN CHASE &amp; CO via its funds</t>
  </si>
  <si>
    <t xml:space="preserve">THE GOVERNMENT OF CANADA via its funds</t>
  </si>
  <si>
    <t xml:space="preserve">TIAA BOARD OF OVERSEERS via its funds</t>
  </si>
  <si>
    <t xml:space="preserve">MACQUARIE GROUP LTD via its funds</t>
  </si>
  <si>
    <t xml:space="preserve">NEW YORK LIFE INSURANCE COMPANY via its funds</t>
  </si>
  <si>
    <t xml:space="preserve">ANBANG INSURANCE GROUP CO., LTD. via its funds</t>
  </si>
  <si>
    <t xml:space="preserve">SOCIÉTÉ GÉNÉRALE SA via its funds</t>
  </si>
  <si>
    <t xml:space="preserve">WESLEYAN ASSURANCE SOCIETY via its funds</t>
  </si>
  <si>
    <t xml:space="preserve">GOLDMAN SACHS GROUP INC via its funds</t>
  </si>
  <si>
    <t xml:space="preserve">BAE SYSTEMS PLC via its funds</t>
  </si>
  <si>
    <t xml:space="preserve">BANQUE DE LUXEMBOURG SA via its funds</t>
  </si>
  <si>
    <t xml:space="preserve">LU</t>
  </si>
  <si>
    <t xml:space="preserve">BANK OF NOVA SCOTIA (THE) - SCOTIABANK via its funds</t>
  </si>
  <si>
    <t xml:space="preserve">THE PUBLIC INSTITUTION FOR SOCIAL SECURITY via its funds</t>
  </si>
  <si>
    <t xml:space="preserve">KW</t>
  </si>
  <si>
    <t xml:space="preserve">GEODE HOLDINGS TRUST via its funds</t>
  </si>
  <si>
    <t xml:space="preserve">SMITH &amp; WILLIAMSON HOLDINGS LIMITED via its funds</t>
  </si>
  <si>
    <t xml:space="preserve">KBC GROEP NV/ KBC GROUPE SA via its funds</t>
  </si>
  <si>
    <t xml:space="preserve">ORIX CORPORATION via its funds</t>
  </si>
  <si>
    <t xml:space="preserve">EDMOND DE ROTHSCHILD SA via its funds</t>
  </si>
  <si>
    <t xml:space="preserve">WALKER CRIPS GROUP PLC via its funds</t>
  </si>
  <si>
    <t xml:space="preserve">MORGAN STANLEY via its funds</t>
  </si>
  <si>
    <t xml:space="preserve">KOREA REP. OF via its funds</t>
  </si>
  <si>
    <t xml:space="preserve">KR</t>
  </si>
  <si>
    <t xml:space="preserve">EATON VANCE CORP via its funds</t>
  </si>
  <si>
    <t xml:space="preserve">RUSSELL INVESTMENT MANAGEMENT LLC via its funds</t>
  </si>
  <si>
    <t xml:space="preserve">PROVINCE OF ONTARIO via its funds</t>
  </si>
  <si>
    <t xml:space="preserve">PROVINCE OF QUEBEC via its funds</t>
  </si>
  <si>
    <t xml:space="preserve">BNP PARIBAS via its funds</t>
  </si>
  <si>
    <t xml:space="preserve">CENTRAL FINANCE BOARD OF THE METHODIST CHURCH via its funds</t>
  </si>
  <si>
    <t xml:space="preserve">COMMONWEALTH BANK OF AUSTRALIA via its funds</t>
  </si>
  <si>
    <t xml:space="preserve">CALEDONIA INVESTMENTS PLC via its funds</t>
  </si>
  <si>
    <t xml:space="preserve">JAPAN via its funds</t>
  </si>
  <si>
    <t xml:space="preserve">GAM HOLDING AG via its funds</t>
  </si>
  <si>
    <t xml:space="preserve">CREDIT SUISSE GROUP AG via its funds</t>
  </si>
  <si>
    <t xml:space="preserve">TATA STEEL LIMITED via its funds</t>
  </si>
  <si>
    <t xml:space="preserve">IN</t>
  </si>
  <si>
    <t xml:space="preserve">THE CHARLES SCHWAB CORP via its funds</t>
  </si>
  <si>
    <t xml:space="preserve">VAN LANSCHOT KEMPEN NV via its funds</t>
  </si>
  <si>
    <t xml:space="preserve">DANSKE BANK A/S via its funds</t>
  </si>
  <si>
    <t xml:space="preserve">DK</t>
  </si>
  <si>
    <t xml:space="preserve">LIONTRUST ASSET MANAGEMENT PLC via its funds</t>
  </si>
  <si>
    <t xml:space="preserve">CROW POINT PARTNERS LLC via its funds</t>
  </si>
  <si>
    <t xml:space="preserve">RESONA HOLDINGS, INC via its funds</t>
  </si>
  <si>
    <t xml:space="preserve">STOREBRAND GROUP via its funds</t>
  </si>
  <si>
    <t xml:space="preserve">N W BROWN GROUP LIMITED via its funds</t>
  </si>
  <si>
    <t xml:space="preserve">PARTNERS GROUP HOLDING AG via its funds</t>
  </si>
  <si>
    <t xml:space="preserve">JUPITER FUND MANAGEMENT PLC via its funds</t>
  </si>
  <si>
    <t xml:space="preserve">THE SOLICITOR FOR THE AFFAIRS OF HER MAJESTY'S TREASURY via its funds</t>
  </si>
  <si>
    <t xml:space="preserve">CITY OF MIDDLESBROUGH via its funds</t>
  </si>
  <si>
    <t xml:space="preserve">MONTANARO ASSET MANAGEMENT LIMITED via its funds</t>
  </si>
  <si>
    <t xml:space="preserve">CHELVERTON ASSET MANAGEMENT HOLDINGS LIMITED via its funds</t>
  </si>
  <si>
    <t xml:space="preserve">MAN GROUP PLC via its funds</t>
  </si>
  <si>
    <t xml:space="preserve">SCHRODERS PLC via its funds</t>
  </si>
  <si>
    <t xml:space="preserve">SPEIRS &amp; JEFFREY LIMITED via its funds</t>
  </si>
  <si>
    <t xml:space="preserve">CI FINANCIAL CORP. via its funds</t>
  </si>
  <si>
    <t xml:space="preserve">ARGENTA BANK AND INSURANCE GROUP SA via its funds</t>
  </si>
  <si>
    <t xml:space="preserve">FMR LLC via its funds</t>
  </si>
  <si>
    <t xml:space="preserve">GUGGENHEIM CAPITAL LLC via its funds</t>
  </si>
  <si>
    <t xml:space="preserve">WISE INVESTMENTS EMPLOYEE OWNERSHIP TRUSTEE LTD. via its funds</t>
  </si>
  <si>
    <t xml:space="preserve">Mrs Liv Garfield</t>
  </si>
  <si>
    <t xml:space="preserve">MR CHRISTOPHER LOUGHLIN</t>
  </si>
  <si>
    <t xml:space="preserve">RCV (£m) in 2018</t>
  </si>
  <si>
    <t xml:space="preserve">% of industry</t>
  </si>
  <si>
    <t xml:space="preserve">Market cap (£m)</t>
  </si>
  <si>
    <t xml:space="preserve">Market cap + 30% (£m)</t>
  </si>
  <si>
    <t xml:space="preserve">United Utilities </t>
  </si>
  <si>
    <t xml:space="preserve">Total</t>
  </si>
  <si>
    <t xml:space="preserve">Source: Ofwat</t>
  </si>
  <si>
    <t xml:space="preserve">Source: Social Market Foundation</t>
  </si>
  <si>
    <t xml:space="preserve">£m</t>
  </si>
  <si>
    <t xml:space="preserve">% of sector</t>
  </si>
  <si>
    <t xml:space="preserve">Total proportion of the water and sewerage system in England owned from overseas</t>
  </si>
  <si>
    <t xml:space="preserve">Total owned by overseas publicly-owned or funded bodies</t>
  </si>
  <si>
    <t xml:space="preserve">Total owned by overseas governments, directly or through sovereign wealth funds</t>
  </si>
  <si>
    <t xml:space="preserve">Accounts made up to March 31st </t>
  </si>
  <si>
    <t xml:space="preserve">RCV</t>
  </si>
  <si>
    <t xml:space="preserve">% held</t>
  </si>
  <si>
    <t xml:space="preserve">% of RCV</t>
  </si>
  <si>
    <r>
      <rPr>
        <sz val="10"/>
        <rFont val="Arial"/>
        <family val="2"/>
        <charset val="1"/>
      </rPr>
      <t xml:space="preserve">Accounts made up to March 31</t>
    </r>
    <r>
      <rPr>
        <vertAlign val="superscript"/>
        <sz val="10"/>
        <rFont val="Arial"/>
        <family val="2"/>
        <charset val="1"/>
      </rPr>
      <t xml:space="preserve">st</t>
    </r>
    <r>
      <rPr>
        <sz val="10"/>
        <rFont val="Arial"/>
        <family val="2"/>
        <charset val="1"/>
      </rPr>
      <t xml:space="preserve"> </t>
    </r>
  </si>
  <si>
    <t xml:space="preserve">Tax haven?</t>
  </si>
  <si>
    <t xml:space="preserve">Type of company</t>
  </si>
  <si>
    <t xml:space="preserve">State or publicly-owned?</t>
  </si>
  <si>
    <r>
      <rPr>
        <sz val="10"/>
        <rFont val="Arial"/>
        <family val="2"/>
        <charset val="1"/>
      </rPr>
      <t xml:space="preserve">Controlled by family of Li Ka Shing, world’s 23</t>
    </r>
    <r>
      <rPr>
        <vertAlign val="superscript"/>
        <sz val="10"/>
        <rFont val="Arial"/>
        <family val="2"/>
        <charset val="1"/>
      </rPr>
      <t xml:space="preserve">rd</t>
    </r>
    <r>
      <rPr>
        <sz val="10"/>
        <rFont val="Arial"/>
        <family val="2"/>
        <charset val="1"/>
      </rPr>
      <t xml:space="preserve"> richest person</t>
    </r>
  </si>
  <si>
    <t xml:space="preserve">Name of company the figures were taken from</t>
  </si>
  <si>
    <t xml:space="preserve">CK Hutchison Holdings Limited, Hong Kong, registered in Cayman Islands</t>
  </si>
  <si>
    <t xml:space="preserve">Run until recently by Li Ka Shing, one of richest people in world</t>
  </si>
  <si>
    <t xml:space="preserve">Shareholders (of South West Water’s parent company the Pennon Group)</t>
  </si>
  <si>
    <t xml:space="preserve">Bermuda</t>
  </si>
  <si>
    <t xml:space="preserve">QICQIC is a global diversified alternative investment firm offering infrastructure, real estate, private equity, liquid strategies, and multi-asset investments. It is one of the largest institutional investment managers in Australia. </t>
  </si>
  <si>
    <t xml:space="preserve">AquilaAquila GP Inc. is a leading infrastructure management firm and a wholly owned subsidiary of Fiera Infrastructure Inc., a leading investor across all subsectors of the infrastructure asset class.</t>
  </si>
  <si>
    <t xml:space="preserve">Private Equity</t>
  </si>
  <si>
    <t xml:space="preserve">company </t>
  </si>
  <si>
    <t xml:space="preserve">nationality</t>
  </si>
  <si>
    <t xml:space="preserve">%</t>
  </si>
  <si>
    <t xml:space="preserve">Total detailed here</t>
  </si>
  <si>
    <t xml:space="preserve">Extracted GB figures</t>
  </si>
  <si>
    <t xml:space="preserve">Total gb  </t>
  </si>
  <si>
    <t xml:space="preserve">Possible % total gb</t>
  </si>
  <si>
    <t xml:space="preserve">Update 21.11.18</t>
  </si>
  <si>
    <t xml:space="preserve">New info in 2018 annual report shows 45.5% of owners are UK. So (100-45.5) 54.5% are foreign. </t>
  </si>
  <si>
    <t xml:space="preserve">So total RCV held by foreign owners:</t>
  </si>
  <si>
    <t xml:space="preserve">Total gb </t>
  </si>
  <si>
    <t xml:space="preserve">Poss total gb</t>
  </si>
  <si>
    <t xml:space="preserve">Y  </t>
  </si>
  <si>
    <t xml:space="preserve">United Utilities total foreign ownership</t>
  </si>
  <si>
    <t xml:space="preserve">% of total water and sewerage supply in England</t>
  </si>
  <si>
    <t xml:space="preserve">Total water and sewerage turnover (£m)</t>
  </si>
  <si>
    <t xml:space="preserve">Total owned by overseas national governments</t>
  </si>
  <si>
    <t xml:space="preserve">Shareholder figures taken from company accounts, annual reports, ownership documents and corporate databases.</t>
  </si>
  <si>
    <t xml:space="preserve">Publicly-listed companies (Severn Trent, United Utilities and South West Water’s owner the Pennon Group) do not publish their share registers and corporate databases only provide details of shareholders with over 0.1% of their shares. As a result details of the ownership of all the shares are not available, meaning the figures for overseas ownership may be an underestimate. However, United Utilities 2018 Annual Report said 54.5% of shares were held by non-UK investors so that figure has been used. Report by the Social Market Foundation suggests remainder of the Severn Trent and Pennon shares, after those listed in this spreadsheet, are held from the UK, according to data provided by the companies (http://www.smf.co.uk/wp-content/uploads/2018/02/The-cost-of-nationalising-the-water-industry-in-England.pdf)</t>
  </si>
</sst>
</file>

<file path=xl/styles.xml><?xml version="1.0" encoding="utf-8"?>
<styleSheet xmlns="http://schemas.openxmlformats.org/spreadsheetml/2006/main">
  <numFmts count="6">
    <numFmt numFmtId="164" formatCode="General"/>
    <numFmt numFmtId="165" formatCode="0.0"/>
    <numFmt numFmtId="166" formatCode="0"/>
    <numFmt numFmtId="167" formatCode="#,##0"/>
    <numFmt numFmtId="168" formatCode="#,##0.00"/>
    <numFmt numFmtId="169" formatCode="0.00"/>
  </numFmts>
  <fonts count="10">
    <font>
      <sz val="10"/>
      <name val="Arial"/>
      <family val="2"/>
      <charset val="1"/>
    </font>
    <font>
      <sz val="10"/>
      <name val="Arial"/>
      <family val="0"/>
    </font>
    <font>
      <sz val="10"/>
      <name val="Arial"/>
      <family val="0"/>
    </font>
    <font>
      <sz val="10"/>
      <name val="Arial"/>
      <family val="0"/>
    </font>
    <font>
      <vertAlign val="superscript"/>
      <sz val="10"/>
      <name val="Arial"/>
      <family val="2"/>
      <charset val="1"/>
    </font>
    <font>
      <b val="true"/>
      <sz val="10"/>
      <name val="Arial"/>
      <family val="2"/>
      <charset val="1"/>
    </font>
    <font>
      <sz val="10"/>
      <name val="Times New Roman"/>
      <family val="1"/>
      <charset val="1"/>
    </font>
    <font>
      <sz val="8.5"/>
      <color rgb="FF333333"/>
      <name val="Verdana"/>
      <family val="0"/>
      <charset val="1"/>
    </font>
    <font>
      <b val="true"/>
      <u val="single"/>
      <sz val="8.5"/>
      <color rgb="FF7A7A7A"/>
      <name val="Verdana"/>
      <family val="0"/>
      <charset val="1"/>
    </font>
    <font>
      <b val="true"/>
      <u val="single"/>
      <sz val="8.5"/>
      <color rgb="FF003366"/>
      <name val="Verdana"/>
      <family val="0"/>
      <charset val="1"/>
    </font>
  </fonts>
  <fills count="4">
    <fill>
      <patternFill patternType="none"/>
    </fill>
    <fill>
      <patternFill patternType="gray125"/>
    </fill>
    <fill>
      <patternFill patternType="solid">
        <fgColor rgb="FFFFFFFF"/>
        <bgColor rgb="FFF2F2F2"/>
      </patternFill>
    </fill>
    <fill>
      <patternFill patternType="solid">
        <fgColor rgb="FFF2F2F2"/>
        <bgColor rgb="FFFFFFFF"/>
      </patternFill>
    </fill>
  </fills>
  <borders count="2">
    <border diagonalUp="false" diagonalDown="false">
      <left/>
      <right/>
      <top/>
      <bottom/>
      <diagonal/>
    </border>
    <border diagonalUp="false" diagonalDown="false">
      <left style="thin">
        <color rgb="FFFFFFFF"/>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true" applyBorder="false" applyAlignment="true" applyProtection="false">
      <alignment horizontal="general" vertical="bottom" textRotation="0" wrapText="true" indent="0" shrinkToFit="false"/>
      <protection locked="true" hidden="false"/>
    </xf>
    <xf numFmtId="165" fontId="0" fillId="0" borderId="0" xfId="0" applyFont="true" applyBorder="false" applyAlignment="true" applyProtection="false">
      <alignment horizontal="general" vertical="bottom" textRotation="0" wrapText="true" indent="0" shrinkToFit="false"/>
      <protection locked="true" hidden="false"/>
    </xf>
    <xf numFmtId="166" fontId="0" fillId="0" borderId="0" xfId="0" applyFont="true" applyBorder="false" applyAlignment="false" applyProtection="false">
      <alignment horizontal="general" vertical="bottom" textRotation="0" wrapText="false" indent="0" shrinkToFit="false"/>
      <protection locked="true" hidden="false"/>
    </xf>
    <xf numFmtId="167" fontId="0"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7" fillId="2" borderId="1" xfId="0" applyFont="true" applyBorder="true" applyAlignment="true" applyProtection="false">
      <alignment horizontal="center" vertical="top" textRotation="0" wrapText="true" indent="0" shrinkToFit="false"/>
      <protection locked="true" hidden="false"/>
    </xf>
    <xf numFmtId="164" fontId="7" fillId="3" borderId="1" xfId="0" applyFont="true" applyBorder="true" applyAlignment="true" applyProtection="false">
      <alignment horizontal="center" vertical="top" textRotation="0" wrapText="true" indent="0" shrinkToFit="false"/>
      <protection locked="true" hidden="false"/>
    </xf>
    <xf numFmtId="164" fontId="8" fillId="2" borderId="1" xfId="0" applyFont="true" applyBorder="true" applyAlignment="true" applyProtection="false">
      <alignment horizontal="left" vertical="top" textRotation="0" wrapText="tru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8" fillId="3" borderId="1" xfId="0" applyFont="true" applyBorder="true" applyAlignment="true" applyProtection="false">
      <alignment horizontal="left" vertical="top" textRotation="0" wrapText="true" indent="0" shrinkToFit="false"/>
      <protection locked="true" hidden="false"/>
    </xf>
    <xf numFmtId="164" fontId="9" fillId="2" borderId="1" xfId="0" applyFont="true" applyBorder="true" applyAlignment="true" applyProtection="false">
      <alignment horizontal="left" vertical="top" textRotation="0" wrapText="true" indent="0" shrinkToFit="false"/>
      <protection locked="true" hidden="false"/>
    </xf>
    <xf numFmtId="164" fontId="9" fillId="3" borderId="1" xfId="0" applyFont="true" applyBorder="true" applyAlignment="true" applyProtection="false">
      <alignment horizontal="left" vertical="top" textRotation="0" wrapText="true" indent="0" shrinkToFit="false"/>
      <protection locked="true" hidden="false"/>
    </xf>
    <xf numFmtId="166" fontId="5" fillId="0" borderId="0" xfId="0" applyFont="true" applyBorder="false" applyAlignment="true" applyProtection="false">
      <alignment horizontal="general" vertical="bottom" textRotation="0" wrapText="true" indent="0" shrinkToFit="false"/>
      <protection locked="true" hidden="false"/>
    </xf>
    <xf numFmtId="169" fontId="0" fillId="0" borderId="0" xfId="0" applyFont="true" applyBorder="false" applyAlignment="false" applyProtection="false">
      <alignment horizontal="general"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6" fontId="5"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A7A7A"/>
      <rgbColor rgb="FF9999FF"/>
      <rgbColor rgb="FF993366"/>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4.xml.rels><?xml version="1.0" encoding="UTF-8"?>
<Relationships xmlns="http://schemas.openxmlformats.org/package/2006/relationships"><Relationship Id="rId1" Type="http://schemas.openxmlformats.org/officeDocument/2006/relationships/drawing" Target="../drawings/drawing1.xml"/>
</Relationships>
</file>

<file path=xl/worksheets/_rels/sheet15.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MJ8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2" activeCellId="0" sqref="A2"/>
    </sheetView>
  </sheetViews>
  <sheetFormatPr defaultRowHeight="12.8" outlineLevelRow="0" outlineLevelCol="0"/>
  <cols>
    <col collapsed="false" customWidth="true" hidden="false" outlineLevel="0" max="1" min="1" style="1" width="31.4"/>
    <col collapsed="false" customWidth="true" hidden="false" outlineLevel="0" max="2" min="2" style="2" width="22.3"/>
    <col collapsed="false" customWidth="false" hidden="false" outlineLevel="0" max="4" min="3" style="2" width="11.52"/>
    <col collapsed="false" customWidth="true" hidden="false" outlineLevel="0" max="5" min="5" style="3" width="14.29"/>
    <col collapsed="false" customWidth="true" hidden="false" outlineLevel="0" max="6" min="6" style="3" width="17.97"/>
    <col collapsed="false" customWidth="true" hidden="false" outlineLevel="0" max="7" min="7" style="2" width="17.97"/>
    <col collapsed="false" customWidth="true" hidden="false" outlineLevel="0" max="8" min="8" style="1" width="37.37"/>
    <col collapsed="false" customWidth="false" hidden="false" outlineLevel="0" max="1025" min="9" style="2" width="11.52"/>
  </cols>
  <sheetData>
    <row r="1" s="1" customFormat="true" ht="24" hidden="false" customHeight="false" outlineLevel="0" collapsed="false">
      <c r="A1" s="1" t="s">
        <v>0</v>
      </c>
      <c r="B1" s="1" t="s">
        <v>1</v>
      </c>
      <c r="C1" s="1" t="s">
        <v>2</v>
      </c>
      <c r="D1" s="4" t="s">
        <v>3</v>
      </c>
      <c r="E1" s="5" t="s">
        <v>4</v>
      </c>
      <c r="F1" s="5" t="s">
        <v>5</v>
      </c>
      <c r="G1" s="1" t="s">
        <v>6</v>
      </c>
      <c r="H1" s="1" t="s">
        <v>7</v>
      </c>
      <c r="J1" s="1" t="s">
        <v>8</v>
      </c>
      <c r="K1" s="1" t="s">
        <v>9</v>
      </c>
      <c r="AMH1" s="2"/>
      <c r="AMI1" s="2"/>
      <c r="AMJ1" s="2"/>
    </row>
    <row r="2" customFormat="false" ht="46.8" hidden="false" customHeight="false" outlineLevel="0" collapsed="false">
      <c r="A2" s="1" t="s">
        <v>10</v>
      </c>
      <c r="B2" s="2" t="s">
        <v>11</v>
      </c>
      <c r="C2" s="2" t="s">
        <v>12</v>
      </c>
      <c r="D2" s="6" t="n">
        <f aca="false">'Full list of investors (not consolidated by company)'!F3+'Full list of investors (not consolidated by company)'!F21+'Full list of investors (not consolidated by company)'!F39</f>
        <v>4413.33018927954</v>
      </c>
      <c r="E2" s="3" t="n">
        <f aca="false">D2/J2*100</f>
        <v>6.98191287691908</v>
      </c>
      <c r="F2" s="6" t="n">
        <f aca="false">(E2/100)*K2</f>
        <v>3085.00707805683</v>
      </c>
      <c r="G2" s="2" t="s">
        <v>13</v>
      </c>
      <c r="H2" s="1" t="s">
        <v>14</v>
      </c>
      <c r="J2" s="7" t="n">
        <v>63210.9031877095</v>
      </c>
      <c r="K2" s="6" t="n">
        <f aca="false">'Water companies'' RCV, market cap and acquisition value'!E12</f>
        <v>44185.7</v>
      </c>
    </row>
    <row r="3" customFormat="false" ht="24" hidden="false" customHeight="false" outlineLevel="0" collapsed="false">
      <c r="A3" s="1" t="s">
        <v>15</v>
      </c>
      <c r="C3" s="2" t="s">
        <v>16</v>
      </c>
      <c r="D3" s="6" t="n">
        <f aca="false">'Thames Water'!G6</f>
        <v>3755.11706542408</v>
      </c>
      <c r="E3" s="3" t="n">
        <f aca="false">D3/J3*100</f>
        <v>5.94061605839262</v>
      </c>
      <c r="F3" s="6" t="n">
        <f aca="false">(E3/100)*K3</f>
        <v>2624.90278971319</v>
      </c>
      <c r="G3" s="2" t="s">
        <v>17</v>
      </c>
      <c r="H3" s="1" t="s">
        <v>18</v>
      </c>
      <c r="J3" s="7" t="n">
        <v>63210.9031877095</v>
      </c>
      <c r="K3" s="6" t="n">
        <v>44185.7</v>
      </c>
    </row>
    <row r="4" customFormat="false" ht="12.8" hidden="false" customHeight="false" outlineLevel="0" collapsed="false">
      <c r="A4" s="1" t="s">
        <v>19</v>
      </c>
      <c r="B4" s="2" t="s">
        <v>20</v>
      </c>
      <c r="C4" s="2" t="s">
        <v>21</v>
      </c>
      <c r="D4" s="6" t="n">
        <f aca="false">'Wessex Water'!G6</f>
        <v>3109.45044896025</v>
      </c>
      <c r="E4" s="3" t="n">
        <f aca="false">D4/J4*100</f>
        <v>4.91916788425963</v>
      </c>
      <c r="F4" s="6" t="n">
        <f aca="false">(E4/100)*K4</f>
        <v>2173.56876383531</v>
      </c>
      <c r="G4" s="2" t="s">
        <v>22</v>
      </c>
      <c r="H4" s="1" t="s">
        <v>23</v>
      </c>
      <c r="J4" s="7" t="n">
        <v>63210.9031877095</v>
      </c>
      <c r="K4" s="6" t="n">
        <v>44185.7</v>
      </c>
    </row>
    <row r="5" customFormat="false" ht="24" hidden="false" customHeight="false" outlineLevel="0" collapsed="false">
      <c r="A5" s="1" t="s">
        <v>24</v>
      </c>
      <c r="B5" s="2" t="s">
        <v>25</v>
      </c>
      <c r="C5" s="2" t="s">
        <v>16</v>
      </c>
      <c r="D5" s="6" t="n">
        <f aca="false">'Anglian Water'!G6</f>
        <v>2540.60683385003</v>
      </c>
      <c r="E5" s="3" t="n">
        <f aca="false">D5/J5*100</f>
        <v>4.01925412504471</v>
      </c>
      <c r="F5" s="6" t="n">
        <f aca="false">(E5/100)*K5</f>
        <v>1775.93556992988</v>
      </c>
      <c r="G5" s="2" t="s">
        <v>26</v>
      </c>
      <c r="H5" s="1" t="s">
        <v>27</v>
      </c>
      <c r="J5" s="7" t="n">
        <v>63210.9031877095</v>
      </c>
      <c r="K5" s="6" t="n">
        <v>44185.7</v>
      </c>
    </row>
    <row r="6" customFormat="false" ht="12.8" hidden="false" customHeight="false" outlineLevel="0" collapsed="false">
      <c r="A6" s="1" t="s">
        <v>28</v>
      </c>
      <c r="B6" s="2" t="s">
        <v>29</v>
      </c>
      <c r="C6" s="2" t="s">
        <v>30</v>
      </c>
      <c r="D6" s="6" t="n">
        <f aca="false">'Full list of investors (not consolidated by company)'!F195+'Full list of investors (not consolidated by company)'!F6+'Full list of investors (not consolidated by company)'!F217+'Full list of investors (not consolidated by company)'!F208</f>
        <v>2524.23338282369</v>
      </c>
      <c r="E6" s="3" t="n">
        <f aca="false">D6/J6*100</f>
        <v>3.99335123456122</v>
      </c>
      <c r="F6" s="6" t="n">
        <f aca="false">(E6/100)*K6</f>
        <v>1764.49019644952</v>
      </c>
      <c r="G6" s="2" t="s">
        <v>31</v>
      </c>
      <c r="H6" s="1" t="s">
        <v>32</v>
      </c>
      <c r="J6" s="7" t="n">
        <v>63210.9031877095</v>
      </c>
      <c r="K6" s="6" t="n">
        <v>44185.7</v>
      </c>
    </row>
    <row r="7" customFormat="false" ht="12.8" hidden="false" customHeight="false" outlineLevel="0" collapsed="false">
      <c r="A7" s="1" t="s">
        <v>33</v>
      </c>
      <c r="B7" s="2" t="s">
        <v>34</v>
      </c>
      <c r="C7" s="2" t="s">
        <v>35</v>
      </c>
      <c r="D7" s="6" t="n">
        <f aca="false">'Full list of investors (not consolidated by company)'!F7+'Full list of investors (not consolidated by company)'!F94+'Full list of investors (not consolidated by company)'!F117</f>
        <v>2244.67922590236</v>
      </c>
      <c r="E7" s="3" t="n">
        <f aca="false">D7/J7*100</f>
        <v>3.55109500529777</v>
      </c>
      <c r="F7" s="6" t="n">
        <f aca="false">(E7/100)*K7</f>
        <v>1569.07618575586</v>
      </c>
      <c r="G7" s="2" t="s">
        <v>36</v>
      </c>
      <c r="H7" s="1" t="s">
        <v>37</v>
      </c>
      <c r="J7" s="7" t="n">
        <v>63210.9031877095</v>
      </c>
      <c r="K7" s="6" t="n">
        <v>44185.7</v>
      </c>
    </row>
    <row r="8" customFormat="false" ht="12.8" hidden="false" customHeight="false" outlineLevel="0" collapsed="false">
      <c r="A8" s="1" t="s">
        <v>38</v>
      </c>
      <c r="B8" s="2" t="s">
        <v>39</v>
      </c>
      <c r="C8" s="2" t="s">
        <v>40</v>
      </c>
      <c r="D8" s="6" t="n">
        <f aca="false">'Yorkshire Water'!G7</f>
        <v>1954.52570433906</v>
      </c>
      <c r="E8" s="3" t="n">
        <f aca="false">D8/J8*100</f>
        <v>3.09207052228782</v>
      </c>
      <c r="F8" s="6" t="n">
        <f aca="false">(E8/100)*K8</f>
        <v>1366.25300476653</v>
      </c>
      <c r="G8" s="2" t="s">
        <v>41</v>
      </c>
      <c r="H8" s="1" t="s">
        <v>42</v>
      </c>
      <c r="J8" s="7" t="n">
        <v>63210.9031877095</v>
      </c>
      <c r="K8" s="6" t="n">
        <v>44185.7</v>
      </c>
    </row>
    <row r="9" customFormat="false" ht="24" hidden="false" customHeight="false" outlineLevel="0" collapsed="false">
      <c r="A9" s="1" t="s">
        <v>43</v>
      </c>
      <c r="C9" s="2" t="s">
        <v>40</v>
      </c>
      <c r="D9" s="6" t="n">
        <f aca="false">'Southern Water'!G7</f>
        <v>1937.62690767594</v>
      </c>
      <c r="E9" s="3" t="n">
        <f aca="false">D9/J9*100</f>
        <v>3.06533653208849</v>
      </c>
      <c r="F9" s="6" t="n">
        <f aca="false">(E9/100)*K9</f>
        <v>1354.44040405902</v>
      </c>
      <c r="G9" s="2" t="s">
        <v>44</v>
      </c>
      <c r="H9" s="1" t="s">
        <v>45</v>
      </c>
      <c r="J9" s="7" t="n">
        <v>63210.9031877095</v>
      </c>
      <c r="K9" s="6" t="n">
        <v>44185.7</v>
      </c>
    </row>
    <row r="10" customFormat="false" ht="12.8" hidden="false" customHeight="false" outlineLevel="0" collapsed="false">
      <c r="A10" s="1" t="s">
        <v>46</v>
      </c>
      <c r="B10" s="2" t="s">
        <v>47</v>
      </c>
      <c r="C10" s="2" t="s">
        <v>48</v>
      </c>
      <c r="D10" s="6" t="n">
        <f aca="false">'Full list of investors (not consolidated by company)'!F11+'Full list of investors (not consolidated by company)'!F44+'Full list of investors (not consolidated by company)'!F64+'Full list of investors (not consolidated by company)'!F221</f>
        <v>1809.14108277277</v>
      </c>
      <c r="E10" s="3" t="n">
        <f aca="false">D10/J10*100</f>
        <v>2.86207124331129</v>
      </c>
      <c r="F10" s="6" t="n">
        <f aca="false">(E10/100)*K10</f>
        <v>1264.6262133558</v>
      </c>
      <c r="G10" s="2" t="s">
        <v>49</v>
      </c>
      <c r="H10" s="1" t="s">
        <v>32</v>
      </c>
      <c r="J10" s="7" t="n">
        <v>63210.9031877095</v>
      </c>
      <c r="K10" s="6" t="n">
        <v>44185.7</v>
      </c>
    </row>
    <row r="11" customFormat="false" ht="12.8" hidden="false" customHeight="false" outlineLevel="0" collapsed="false">
      <c r="A11" s="1" t="s">
        <v>50</v>
      </c>
      <c r="B11" s="2" t="s">
        <v>51</v>
      </c>
      <c r="C11" s="2" t="s">
        <v>40</v>
      </c>
      <c r="D11" s="6" t="n">
        <f aca="false">'Full list of investors (not consolidated by company)'!F20+'Full list of investors (not consolidated by company)'!F58+'Full list of investors (not consolidated by company)'!F30+'Full list of investors (not consolidated by company)'!F32</f>
        <v>1806.86675704357</v>
      </c>
      <c r="E11" s="3" t="n">
        <f aca="false">D11/J11*100</f>
        <v>2.85847324737308</v>
      </c>
      <c r="F11" s="6" t="n">
        <f aca="false">(E11/100)*K11</f>
        <v>1263.03641366453</v>
      </c>
      <c r="G11" s="2" t="s">
        <v>52</v>
      </c>
      <c r="H11" s="1" t="s">
        <v>53</v>
      </c>
      <c r="J11" s="7" t="n">
        <v>63210.9031877095</v>
      </c>
      <c r="K11" s="6" t="n">
        <v>44185.7</v>
      </c>
    </row>
    <row r="12" customFormat="false" ht="24" hidden="false" customHeight="false" outlineLevel="0" collapsed="false">
      <c r="A12" s="1" t="s">
        <v>54</v>
      </c>
      <c r="C12" s="2" t="s">
        <v>30</v>
      </c>
      <c r="D12" s="6" t="n">
        <f aca="false">'Anglian Water'!G8</f>
        <v>1528.99742584288</v>
      </c>
      <c r="E12" s="3" t="n">
        <f aca="false">D12/J12*100</f>
        <v>2.41888242175943</v>
      </c>
      <c r="F12" s="6" t="n">
        <f aca="false">(E12/100)*K12</f>
        <v>1068.80013023136</v>
      </c>
      <c r="G12" s="2" t="s">
        <v>26</v>
      </c>
      <c r="H12" s="1" t="s">
        <v>55</v>
      </c>
      <c r="J12" s="7" t="n">
        <v>63210.9031877095</v>
      </c>
      <c r="K12" s="6" t="n">
        <v>44185.7</v>
      </c>
    </row>
    <row r="13" customFormat="false" ht="12.8" hidden="false" customHeight="false" outlineLevel="0" collapsed="false">
      <c r="A13" s="1" t="s">
        <v>56</v>
      </c>
      <c r="C13" s="2" t="s">
        <v>57</v>
      </c>
      <c r="D13" s="6" t="n">
        <f aca="false">'Full list of investors (not consolidated by company)'!F12+'Full list of investors (not consolidated by company)'!F112</f>
        <v>1526.76359778596</v>
      </c>
      <c r="E13" s="3" t="n">
        <f aca="false">D13/J13*100</f>
        <v>2.41534849336375</v>
      </c>
      <c r="F13" s="6" t="n">
        <f aca="false">(E13/100)*K13</f>
        <v>1067.23863923222</v>
      </c>
      <c r="G13" s="2" t="s">
        <v>58</v>
      </c>
      <c r="H13" s="1" t="s">
        <v>59</v>
      </c>
      <c r="J13" s="7" t="n">
        <v>63210.9031877095</v>
      </c>
      <c r="K13" s="6" t="n">
        <v>44185.7</v>
      </c>
    </row>
    <row r="14" customFormat="false" ht="12.8" hidden="false" customHeight="false" outlineLevel="0" collapsed="false">
      <c r="A14" s="1" t="s">
        <v>60</v>
      </c>
      <c r="B14" s="2" t="s">
        <v>61</v>
      </c>
      <c r="C14" s="2" t="s">
        <v>62</v>
      </c>
      <c r="D14" s="6" t="n">
        <f aca="false">'Thames Water'!G8</f>
        <v>1356.77587400359</v>
      </c>
      <c r="E14" s="3" t="n">
        <f aca="false">D14/J14*100</f>
        <v>2.14642697000317</v>
      </c>
      <c r="F14" s="6" t="n">
        <f aca="false">(E14/100)*K14</f>
        <v>948.413781684693</v>
      </c>
      <c r="G14" s="2" t="s">
        <v>17</v>
      </c>
      <c r="H14" s="1" t="s">
        <v>37</v>
      </c>
      <c r="J14" s="7" t="n">
        <v>63210.9031877095</v>
      </c>
      <c r="K14" s="6" t="n">
        <v>44185.7</v>
      </c>
    </row>
    <row r="15" customFormat="false" ht="12.8" hidden="false" customHeight="false" outlineLevel="0" collapsed="false">
      <c r="A15" s="1" t="s">
        <v>63</v>
      </c>
      <c r="C15" s="2" t="s">
        <v>40</v>
      </c>
      <c r="D15" s="6" t="n">
        <f aca="false">'Full list of investors (not consolidated by company)'!F25+'Full list of investors (not consolidated by company)'!F46+'Full list of investors (not consolidated by company)'!F29</f>
        <v>1328.84929586415</v>
      </c>
      <c r="E15" s="3" t="n">
        <f aca="false">D15/J15*100</f>
        <v>2.10224696824538</v>
      </c>
      <c r="F15" s="6" t="n">
        <f aca="false">(E15/100)*K15</f>
        <v>928.892538648</v>
      </c>
      <c r="G15" s="2" t="s">
        <v>52</v>
      </c>
      <c r="H15" s="1" t="s">
        <v>53</v>
      </c>
      <c r="J15" s="7" t="n">
        <v>63210.9031877095</v>
      </c>
      <c r="K15" s="6" t="n">
        <v>44185.7</v>
      </c>
    </row>
    <row r="16" customFormat="false" ht="12.8" hidden="false" customHeight="false" outlineLevel="0" collapsed="false">
      <c r="A16" s="1" t="s">
        <v>64</v>
      </c>
      <c r="B16" s="2" t="s">
        <v>65</v>
      </c>
      <c r="C16" s="2" t="s">
        <v>66</v>
      </c>
      <c r="D16" s="6" t="n">
        <f aca="false">'Full list of investors (not consolidated by company)'!F18+'Full list of investors (not consolidated by company)'!F54+'Full list of investors (not consolidated by company)'!F93+'Full list of investors (not consolidated by company)'!F122</f>
        <v>1292.21437283673</v>
      </c>
      <c r="E16" s="3" t="n">
        <f aca="false">D16/J16*100</f>
        <v>2.04429031649714</v>
      </c>
      <c r="F16" s="6" t="n">
        <f aca="false">(E16/100)*K16</f>
        <v>903.283986376477</v>
      </c>
      <c r="G16" s="2" t="s">
        <v>67</v>
      </c>
      <c r="H16" s="1" t="s">
        <v>32</v>
      </c>
      <c r="J16" s="7" t="n">
        <v>63210.9031877095</v>
      </c>
      <c r="K16" s="6" t="n">
        <v>44185.7</v>
      </c>
    </row>
    <row r="17" customFormat="false" ht="12.8" hidden="false" customHeight="false" outlineLevel="0" collapsed="false">
      <c r="A17" s="1" t="s">
        <v>68</v>
      </c>
      <c r="B17" s="2" t="s">
        <v>69</v>
      </c>
      <c r="C17" s="2" t="s">
        <v>70</v>
      </c>
      <c r="D17" s="6" t="n">
        <f aca="false">'Full list of investors (not consolidated by company)'!F17+'Full list of investors (not consolidated by company)'!F92+'Full list of investors (not consolidated by company)'!F115</f>
        <v>1275.58577771449</v>
      </c>
      <c r="E17" s="3" t="n">
        <f aca="false">D17/J17*100</f>
        <v>2.01798378663653</v>
      </c>
      <c r="F17" s="6" t="n">
        <f aca="false">(E17/100)*K17</f>
        <v>891.660262011859</v>
      </c>
      <c r="G17" s="2" t="s">
        <v>71</v>
      </c>
      <c r="H17" s="1" t="s">
        <v>37</v>
      </c>
      <c r="J17" s="7" t="n">
        <v>63210.9031877095</v>
      </c>
      <c r="K17" s="6" t="n">
        <v>44185.7</v>
      </c>
    </row>
    <row r="18" customFormat="false" ht="12.8" hidden="false" customHeight="false" outlineLevel="0" collapsed="false">
      <c r="A18" s="1" t="s">
        <v>72</v>
      </c>
      <c r="B18" s="2" t="s">
        <v>73</v>
      </c>
      <c r="C18" s="2" t="s">
        <v>74</v>
      </c>
      <c r="D18" s="6" t="n">
        <f aca="false">'Full list of investors (not consolidated by company)'!F159+'Full list of investors (not consolidated by company)'!F179+'Full list of investors (not consolidated by company)'!F14</f>
        <v>1237.81583990796</v>
      </c>
      <c r="E18" s="3" t="n">
        <f aca="false">D18/J18*100</f>
        <v>1.95823153520235</v>
      </c>
      <c r="F18" s="6" t="n">
        <f aca="false">(E18/100)*K18</f>
        <v>865.258311449906</v>
      </c>
      <c r="G18" s="2" t="s">
        <v>17</v>
      </c>
      <c r="H18" s="1" t="s">
        <v>37</v>
      </c>
      <c r="J18" s="7" t="n">
        <v>63210.9031877095</v>
      </c>
      <c r="K18" s="6" t="n">
        <v>44185.7</v>
      </c>
    </row>
    <row r="19" customFormat="false" ht="24" hidden="false" customHeight="false" outlineLevel="0" collapsed="false">
      <c r="A19" s="1" t="s">
        <v>75</v>
      </c>
      <c r="C19" s="2" t="s">
        <v>16</v>
      </c>
      <c r="D19" s="6" t="n">
        <f aca="false">'Thames Water'!G10</f>
        <v>1192.31819230619</v>
      </c>
      <c r="E19" s="3" t="n">
        <f aca="false">D19/J19*100</f>
        <v>1.88625400394218</v>
      </c>
      <c r="F19" s="6" t="n">
        <f aca="false">(E19/100)*K19</f>
        <v>833.454535419881</v>
      </c>
      <c r="G19" s="2" t="s">
        <v>17</v>
      </c>
      <c r="H19" s="1" t="s">
        <v>76</v>
      </c>
      <c r="J19" s="7" t="n">
        <v>63210.9031877095</v>
      </c>
      <c r="K19" s="6" t="n">
        <v>44185.7</v>
      </c>
    </row>
    <row r="20" customFormat="false" ht="12.8" hidden="false" customHeight="false" outlineLevel="0" collapsed="false">
      <c r="A20" s="1" t="s">
        <v>77</v>
      </c>
      <c r="C20" s="2" t="s">
        <v>57</v>
      </c>
      <c r="D20" s="6" t="n">
        <f aca="false">'Thames Water'!G11</f>
        <v>1192.31819230619</v>
      </c>
      <c r="E20" s="3" t="n">
        <f aca="false">D20/J20*100</f>
        <v>1.88625400394218</v>
      </c>
      <c r="F20" s="6" t="n">
        <f aca="false">(E20/100)*K20</f>
        <v>833.454535419881</v>
      </c>
      <c r="G20" s="2" t="s">
        <v>17</v>
      </c>
      <c r="H20" s="1" t="s">
        <v>78</v>
      </c>
      <c r="J20" s="7" t="n">
        <v>63210.9031877095</v>
      </c>
      <c r="K20" s="6" t="n">
        <v>44185.7</v>
      </c>
    </row>
    <row r="21" customFormat="false" ht="12.8" hidden="false" customHeight="false" outlineLevel="0" collapsed="false">
      <c r="A21" s="1" t="s">
        <v>79</v>
      </c>
      <c r="C21" s="2" t="s">
        <v>57</v>
      </c>
      <c r="D21" s="6" t="n">
        <f aca="false">'Southern Water'!G9</f>
        <v>1021.59590914373</v>
      </c>
      <c r="E21" s="3" t="n">
        <f aca="false">D21/J21*100</f>
        <v>1.61617040356159</v>
      </c>
      <c r="F21" s="6" t="n">
        <f aca="false">(E21/100)*K21</f>
        <v>714.116206006514</v>
      </c>
      <c r="G21" s="2" t="s">
        <v>44</v>
      </c>
      <c r="H21" s="1" t="s">
        <v>53</v>
      </c>
      <c r="J21" s="7" t="n">
        <v>63210.9031877095</v>
      </c>
      <c r="K21" s="6" t="n">
        <v>44185.7</v>
      </c>
    </row>
    <row r="22" customFormat="false" ht="24" hidden="false" customHeight="false" outlineLevel="0" collapsed="false">
      <c r="A22" s="1" t="s">
        <v>80</v>
      </c>
      <c r="B22" s="2" t="s">
        <v>81</v>
      </c>
      <c r="C22" s="2" t="s">
        <v>30</v>
      </c>
      <c r="D22" s="6" t="n">
        <f aca="false">'Yorkshire Water'!G9</f>
        <v>821.906422504056</v>
      </c>
      <c r="E22" s="3" t="n">
        <f aca="false">D22/J22*100</f>
        <v>1.30026052635784</v>
      </c>
      <c r="F22" s="6" t="n">
        <f aca="false">(E22/100)*K22</f>
        <v>574.529215394896</v>
      </c>
      <c r="G22" s="2" t="s">
        <v>41</v>
      </c>
      <c r="H22" s="2" t="s">
        <v>55</v>
      </c>
      <c r="J22" s="7" t="n">
        <v>63210.9031877095</v>
      </c>
      <c r="K22" s="6" t="n">
        <v>44185.7</v>
      </c>
    </row>
    <row r="23" customFormat="false" ht="12.8" hidden="false" customHeight="false" outlineLevel="0" collapsed="false">
      <c r="A23" s="1" t="s">
        <v>82</v>
      </c>
      <c r="C23" s="2" t="s">
        <v>30</v>
      </c>
      <c r="D23" s="6" t="n">
        <f aca="false">'Thames Water'!G13</f>
        <v>740.059567638324</v>
      </c>
      <c r="E23" s="3" t="n">
        <f aca="false">D23/J23*100</f>
        <v>1.17077834727446</v>
      </c>
      <c r="F23" s="6" t="n">
        <f aca="false">(E23/100)*K23</f>
        <v>517.316608191651</v>
      </c>
      <c r="G23" s="2" t="s">
        <v>17</v>
      </c>
      <c r="H23" s="1" t="s">
        <v>53</v>
      </c>
      <c r="J23" s="7" t="n">
        <v>63210.9031877095</v>
      </c>
      <c r="K23" s="6" t="n">
        <v>44185.7</v>
      </c>
    </row>
    <row r="24" customFormat="false" ht="12.8" hidden="false" customHeight="false" outlineLevel="0" collapsed="false">
      <c r="A24" s="1" t="s">
        <v>83</v>
      </c>
      <c r="B24" s="2" t="s">
        <v>84</v>
      </c>
      <c r="C24" s="2" t="s">
        <v>16</v>
      </c>
      <c r="D24" s="6" t="n">
        <f aca="false">'Thames Water'!G14</f>
        <v>685.240340405855</v>
      </c>
      <c r="E24" s="3" t="n">
        <f aca="false">D24/J24*100</f>
        <v>1.08405402525413</v>
      </c>
      <c r="F24" s="6" t="n">
        <f aca="false">(E24/100)*K24</f>
        <v>478.996859436714</v>
      </c>
      <c r="G24" s="2" t="s">
        <v>17</v>
      </c>
      <c r="H24" s="1" t="s">
        <v>53</v>
      </c>
      <c r="J24" s="7" t="n">
        <v>63210.9031877095</v>
      </c>
      <c r="K24" s="6" t="n">
        <v>44185.7</v>
      </c>
    </row>
    <row r="25" customFormat="false" ht="24" hidden="false" customHeight="false" outlineLevel="0" collapsed="false">
      <c r="A25" s="1" t="s">
        <v>85</v>
      </c>
      <c r="C25" s="2" t="s">
        <v>86</v>
      </c>
      <c r="D25" s="6" t="n">
        <f aca="false">'Full list of investors (not consolidated by company)'!F118+'Full list of investors (not consolidated by company)'!F26</f>
        <v>619.022548725924</v>
      </c>
      <c r="E25" s="3" t="n">
        <f aca="false">D25/J25*100</f>
        <v>0.979297110955195</v>
      </c>
      <c r="F25" s="6" t="n">
        <f aca="false">(E25/100)*K25</f>
        <v>432.70928355533</v>
      </c>
      <c r="G25" s="2" t="s">
        <v>87</v>
      </c>
      <c r="H25" s="1" t="s">
        <v>88</v>
      </c>
      <c r="J25" s="7" t="n">
        <v>63210.9031877095</v>
      </c>
      <c r="K25" s="6" t="n">
        <v>44185.7</v>
      </c>
    </row>
    <row r="26" customFormat="false" ht="12.8" hidden="false" customHeight="false" outlineLevel="0" collapsed="false">
      <c r="A26" s="1" t="s">
        <v>89</v>
      </c>
      <c r="B26" s="2" t="s">
        <v>90</v>
      </c>
      <c r="C26" s="2" t="s">
        <v>57</v>
      </c>
      <c r="D26" s="6" t="n">
        <f aca="false">'Anglian Water'!G10</f>
        <v>579.16569160715</v>
      </c>
      <c r="E26" s="3" t="n">
        <f aca="false">D26/J26*100</f>
        <v>0.916243341575542</v>
      </c>
      <c r="F26" s="6" t="n">
        <f aca="false">(E26/100)*K26</f>
        <v>404.848534178544</v>
      </c>
      <c r="G26" s="2" t="s">
        <v>26</v>
      </c>
      <c r="H26" s="1" t="s">
        <v>53</v>
      </c>
      <c r="J26" s="7" t="n">
        <v>63210.9031877095</v>
      </c>
      <c r="K26" s="6" t="n">
        <v>44185.7</v>
      </c>
    </row>
    <row r="27" customFormat="false" ht="35.4" hidden="false" customHeight="false" outlineLevel="0" collapsed="false">
      <c r="A27" s="1" t="s">
        <v>91</v>
      </c>
      <c r="B27" s="2" t="s">
        <v>92</v>
      </c>
      <c r="C27" s="2" t="s">
        <v>57</v>
      </c>
      <c r="D27" s="6" t="n">
        <f aca="false">'Full list of investors (not consolidated by company)'!F28</f>
        <v>579.16569160715</v>
      </c>
      <c r="E27" s="3" t="n">
        <f aca="false">D27/J27*100</f>
        <v>0.916243341575542</v>
      </c>
      <c r="F27" s="6" t="n">
        <f aca="false">(E27/100)*K27</f>
        <v>404.848534178544</v>
      </c>
      <c r="G27" s="2" t="s">
        <v>26</v>
      </c>
      <c r="H27" s="1" t="s">
        <v>93</v>
      </c>
      <c r="J27" s="7" t="n">
        <v>63210.9031877095</v>
      </c>
      <c r="K27" s="6" t="n">
        <v>44185.7</v>
      </c>
    </row>
    <row r="28" customFormat="false" ht="12.8" hidden="false" customHeight="false" outlineLevel="0" collapsed="false">
      <c r="A28" s="1" t="s">
        <v>94</v>
      </c>
      <c r="C28" s="2" t="s">
        <v>57</v>
      </c>
      <c r="D28" s="6" t="n">
        <f aca="false">'Full list of investors (not consolidated by company)'!F34+'Full list of investors (not consolidated by company)'!F59+'Full list of investors (not consolidated by company)'!F61</f>
        <v>557.353758241582</v>
      </c>
      <c r="E28" s="3" t="n">
        <f aca="false">D28/J28*100</f>
        <v>0.881736741818857</v>
      </c>
      <c r="F28" s="6" t="n">
        <f aca="false">(E28/100)*K28</f>
        <v>389.601551529855</v>
      </c>
      <c r="G28" s="2" t="s">
        <v>52</v>
      </c>
      <c r="H28" s="1" t="s">
        <v>95</v>
      </c>
      <c r="J28" s="7" t="n">
        <v>63210.9031877095</v>
      </c>
      <c r="K28" s="6" t="n">
        <v>44185.7</v>
      </c>
    </row>
    <row r="29" customFormat="false" ht="12.8" hidden="false" customHeight="false" outlineLevel="0" collapsed="false">
      <c r="A29" s="1" t="s">
        <v>96</v>
      </c>
      <c r="C29" s="2" t="s">
        <v>40</v>
      </c>
      <c r="D29" s="6" t="n">
        <f aca="false">'Full list of investors (not consolidated by company)'!F36+'Full list of investors (not consolidated by company)'!F52+'Full list of investors (not consolidated by company)'!F62</f>
        <v>534.144387513685</v>
      </c>
      <c r="E29" s="3" t="n">
        <f aca="false">D29/J29*100</f>
        <v>0.845019388391751</v>
      </c>
      <c r="F29" s="6" t="n">
        <f aca="false">(E29/100)*K29</f>
        <v>373.377731896614</v>
      </c>
      <c r="G29" s="2" t="s">
        <v>52</v>
      </c>
      <c r="H29" s="1" t="s">
        <v>53</v>
      </c>
      <c r="J29" s="7" t="n">
        <v>63210.9031877095</v>
      </c>
      <c r="K29" s="6" t="n">
        <v>44185.7</v>
      </c>
    </row>
    <row r="30" customFormat="false" ht="12.8" hidden="false" customHeight="false" outlineLevel="0" collapsed="false">
      <c r="A30" s="1" t="s">
        <v>97</v>
      </c>
      <c r="C30" s="2" t="s">
        <v>57</v>
      </c>
      <c r="D30" s="6" t="n">
        <f aca="false">'Full list of investors (not consolidated by company)'!F70+'Full list of investors (not consolidated by company)'!F75+'Full list of investors (not consolidated by company)'!F37</f>
        <v>429.818976367389</v>
      </c>
      <c r="E30" s="3" t="n">
        <f aca="false">D30/J30*100</f>
        <v>0.679976008396858</v>
      </c>
      <c r="F30" s="6" t="n">
        <f aca="false">(E30/100)*K30</f>
        <v>300.452159142211</v>
      </c>
      <c r="G30" s="2" t="s">
        <v>52</v>
      </c>
      <c r="H30" s="1" t="s">
        <v>53</v>
      </c>
      <c r="J30" s="7" t="n">
        <v>63210.9031877095</v>
      </c>
      <c r="K30" s="6" t="n">
        <v>44185.7</v>
      </c>
    </row>
    <row r="31" customFormat="false" ht="12.8" hidden="false" customHeight="false" outlineLevel="0" collapsed="false">
      <c r="A31" s="1" t="s">
        <v>98</v>
      </c>
      <c r="C31" s="2" t="s">
        <v>99</v>
      </c>
      <c r="D31" s="6" t="n">
        <f aca="false">'Full list of investors (not consolidated by company)'!F33+'Full list of investors (not consolidated by company)'!F67</f>
        <v>427.888022580708</v>
      </c>
      <c r="E31" s="3" t="n">
        <f aca="false">D31/J31*100</f>
        <v>0.676921228779254</v>
      </c>
      <c r="F31" s="6" t="n">
        <f aca="false">(E31/100)*K31</f>
        <v>299.102383384715</v>
      </c>
      <c r="G31" s="2" t="s">
        <v>100</v>
      </c>
      <c r="H31" s="1" t="s">
        <v>101</v>
      </c>
      <c r="J31" s="7" t="n">
        <v>63210.9031877095</v>
      </c>
      <c r="K31" s="6" t="n">
        <v>44185.7</v>
      </c>
    </row>
    <row r="39" customFormat="false" ht="21" hidden="false" customHeight="true" outlineLevel="0" collapsed="false"/>
    <row r="48" customFormat="false" ht="24.6" hidden="false" customHeight="true" outlineLevel="0" collapsed="false"/>
    <row r="49" customFormat="false" ht="24.6" hidden="false" customHeight="true" outlineLevel="0" collapsed="false"/>
    <row r="82" customFormat="false" ht="17.4" hidden="false" customHeight="true" outlineLevel="0" collapsed="false"/>
    <row r="83" customFormat="false" ht="17.4" hidden="false" customHeight="true" outlineLevel="0" collapsed="false"/>
    <row r="85" customFormat="false" ht="17.4" hidden="false" customHeight="true" outlineLevel="0" collapsed="false"/>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MJ24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 activeCellId="0" sqref="D1"/>
    </sheetView>
  </sheetViews>
  <sheetFormatPr defaultRowHeight="12.8" outlineLevelRow="0" outlineLevelCol="0"/>
  <cols>
    <col collapsed="false" customWidth="true" hidden="false" outlineLevel="0" max="1" min="1" style="2" width="34.11"/>
    <col collapsed="false" customWidth="false" hidden="false" outlineLevel="0" max="4" min="2" style="2" width="11.52"/>
    <col collapsed="false" customWidth="false" hidden="false" outlineLevel="0" max="6" min="5" style="6" width="11.52"/>
    <col collapsed="false" customWidth="false" hidden="false" outlineLevel="0" max="1025" min="7" style="2" width="11.52"/>
  </cols>
  <sheetData>
    <row r="1" s="1" customFormat="true" ht="35.4" hidden="false" customHeight="false" outlineLevel="0" collapsed="false">
      <c r="A1" s="1" t="s">
        <v>102</v>
      </c>
      <c r="B1" s="1" t="s">
        <v>103</v>
      </c>
      <c r="C1" s="1" t="s">
        <v>2</v>
      </c>
      <c r="D1" s="1" t="s">
        <v>104</v>
      </c>
      <c r="E1" s="4" t="s">
        <v>105</v>
      </c>
      <c r="F1" s="4" t="s">
        <v>3</v>
      </c>
      <c r="G1" s="1" t="s">
        <v>6</v>
      </c>
      <c r="H1" s="1" t="s">
        <v>106</v>
      </c>
      <c r="I1" s="1" t="s">
        <v>8</v>
      </c>
      <c r="AMI1" s="2"/>
      <c r="AMJ1" s="2"/>
    </row>
    <row r="2" customFormat="false" ht="12.8" hidden="false" customHeight="false" outlineLevel="0" collapsed="false">
      <c r="A2" s="2" t="s">
        <v>107</v>
      </c>
      <c r="C2" s="2" t="s">
        <v>108</v>
      </c>
      <c r="D2" s="2" t="s">
        <v>109</v>
      </c>
      <c r="E2" s="6" t="n">
        <v>27.4</v>
      </c>
      <c r="F2" s="6" t="n">
        <f aca="false">'Thames Water'!G6</f>
        <v>3755.11706542408</v>
      </c>
      <c r="G2" s="2" t="s">
        <v>17</v>
      </c>
      <c r="H2" s="2" t="n">
        <f aca="false">F2/I2*100</f>
        <v>5.94061605839262</v>
      </c>
      <c r="I2" s="7" t="n">
        <v>63210.9031877095</v>
      </c>
    </row>
    <row r="3" customFormat="false" ht="12.8" hidden="false" customHeight="false" outlineLevel="0" collapsed="false">
      <c r="A3" s="2" t="s">
        <v>110</v>
      </c>
      <c r="B3" s="2" t="s">
        <v>111</v>
      </c>
      <c r="C3" s="2" t="s">
        <v>112</v>
      </c>
      <c r="E3" s="6" t="n">
        <v>80</v>
      </c>
      <c r="F3" s="6" t="n">
        <f aca="false">'Northumbrian Water'!G6</f>
        <v>3345.80393929286</v>
      </c>
      <c r="G3" s="2" t="s">
        <v>113</v>
      </c>
      <c r="H3" s="2" t="n">
        <f aca="false">F3/I3*100</f>
        <v>5.29308041898602</v>
      </c>
      <c r="I3" s="7" t="n">
        <v>63210.9031877095</v>
      </c>
    </row>
    <row r="4" customFormat="false" ht="12.8" hidden="false" customHeight="false" outlineLevel="0" collapsed="false">
      <c r="A4" s="2" t="s">
        <v>114</v>
      </c>
      <c r="B4" s="2" t="s">
        <v>19</v>
      </c>
      <c r="C4" s="2" t="s">
        <v>21</v>
      </c>
      <c r="E4" s="6" t="n">
        <v>100</v>
      </c>
      <c r="F4" s="6" t="n">
        <f aca="false">'Wessex Water'!G6</f>
        <v>3109.45044896025</v>
      </c>
      <c r="G4" s="2" t="s">
        <v>22</v>
      </c>
      <c r="H4" s="2" t="n">
        <f aca="false">F4/I4*100</f>
        <v>4.91916788425963</v>
      </c>
      <c r="I4" s="7" t="n">
        <v>63210.9031877095</v>
      </c>
    </row>
    <row r="5" customFormat="false" ht="12.8" hidden="false" customHeight="false" outlineLevel="0" collapsed="false">
      <c r="A5" s="2" t="s">
        <v>25</v>
      </c>
      <c r="B5" s="2" t="s">
        <v>115</v>
      </c>
      <c r="C5" s="2" t="s">
        <v>108</v>
      </c>
      <c r="D5" s="2" t="s">
        <v>109</v>
      </c>
      <c r="E5" s="6" t="n">
        <v>32.9</v>
      </c>
      <c r="F5" s="6" t="n">
        <f aca="false">'Anglian Water'!G6</f>
        <v>2540.60683385003</v>
      </c>
      <c r="G5" s="2" t="s">
        <v>26</v>
      </c>
      <c r="H5" s="2" t="n">
        <f aca="false">F5/I5*100</f>
        <v>4.01925412504471</v>
      </c>
      <c r="I5" s="7" t="n">
        <v>63210.9031877095</v>
      </c>
    </row>
    <row r="6" customFormat="false" ht="12.8" hidden="false" customHeight="false" outlineLevel="0" collapsed="false">
      <c r="A6" s="2" t="s">
        <v>116</v>
      </c>
      <c r="B6" s="2" t="s">
        <v>28</v>
      </c>
      <c r="C6" s="2" t="s">
        <v>117</v>
      </c>
      <c r="E6" s="6" t="n">
        <v>32.3</v>
      </c>
      <c r="F6" s="6" t="n">
        <f aca="false">'Anglian Water'!G7</f>
        <v>2494.27357852146</v>
      </c>
      <c r="G6" s="2" t="s">
        <v>26</v>
      </c>
      <c r="H6" s="2" t="n">
        <f aca="false">F6/I6*100</f>
        <v>3.94595465771867</v>
      </c>
      <c r="I6" s="7" t="n">
        <v>63210.9031877095</v>
      </c>
    </row>
    <row r="7" customFormat="false" ht="12.8" hidden="false" customHeight="false" outlineLevel="0" collapsed="false">
      <c r="A7" s="8" t="s">
        <v>118</v>
      </c>
      <c r="B7" s="2" t="s">
        <v>33</v>
      </c>
      <c r="C7" s="2" t="s">
        <v>119</v>
      </c>
      <c r="E7" s="6" t="n">
        <v>33.56</v>
      </c>
      <c r="F7" s="6" t="n">
        <f aca="false">'Yorkshire Water'!G6</f>
        <v>2163.38663052832</v>
      </c>
      <c r="G7" s="2" t="s">
        <v>41</v>
      </c>
      <c r="H7" s="2" t="n">
        <f aca="false">F7/I7*100</f>
        <v>3.42248966780934</v>
      </c>
      <c r="I7" s="7" t="n">
        <v>63210.9031877095</v>
      </c>
    </row>
    <row r="8" customFormat="false" ht="12.8" hidden="false" customHeight="false" outlineLevel="0" collapsed="false">
      <c r="A8" s="2" t="s">
        <v>120</v>
      </c>
      <c r="B8" s="2" t="s">
        <v>38</v>
      </c>
      <c r="C8" s="2" t="s">
        <v>40</v>
      </c>
      <c r="E8" s="6" t="n">
        <v>30.32</v>
      </c>
      <c r="F8" s="6" t="n">
        <f aca="false">'Yorkshire Water'!G7</f>
        <v>1954.52570433906</v>
      </c>
      <c r="G8" s="2" t="s">
        <v>41</v>
      </c>
      <c r="H8" s="2" t="n">
        <f aca="false">F8/I8*100</f>
        <v>3.09207052228782</v>
      </c>
      <c r="I8" s="7" t="n">
        <v>63210.9031877095</v>
      </c>
    </row>
    <row r="9" customFormat="false" ht="69.6" hidden="false" customHeight="false" outlineLevel="0" collapsed="false">
      <c r="A9" s="1" t="s">
        <v>121</v>
      </c>
      <c r="B9" s="2" t="s">
        <v>122</v>
      </c>
      <c r="C9" s="2" t="s">
        <v>40</v>
      </c>
      <c r="E9" s="6" t="n">
        <v>39.83</v>
      </c>
      <c r="F9" s="6" t="n">
        <f aca="false">'Southern Water'!G7</f>
        <v>1937.62690767594</v>
      </c>
      <c r="G9" s="2" t="s">
        <v>44</v>
      </c>
      <c r="H9" s="2" t="n">
        <f aca="false">F9/I9*100</f>
        <v>3.06533653208849</v>
      </c>
      <c r="I9" s="7" t="n">
        <v>63210.9031877095</v>
      </c>
    </row>
    <row r="10" customFormat="false" ht="12.8" hidden="false" customHeight="false" outlineLevel="0" collapsed="false">
      <c r="A10" s="2" t="s">
        <v>123</v>
      </c>
      <c r="B10" s="2" t="s">
        <v>124</v>
      </c>
      <c r="C10" s="2" t="s">
        <v>117</v>
      </c>
      <c r="E10" s="6" t="n">
        <v>19.8</v>
      </c>
      <c r="F10" s="6" t="n">
        <f aca="false">'Anglian Water'!G8</f>
        <v>1528.99742584288</v>
      </c>
      <c r="G10" s="2" t="s">
        <v>26</v>
      </c>
      <c r="H10" s="2" t="n">
        <f aca="false">F10/I10*100</f>
        <v>2.41888242175943</v>
      </c>
      <c r="I10" s="7" t="n">
        <v>63210.9031877095</v>
      </c>
    </row>
    <row r="11" customFormat="false" ht="12.8" hidden="false" customHeight="false" outlineLevel="0" collapsed="false">
      <c r="A11" s="2" t="s">
        <v>125</v>
      </c>
      <c r="B11" s="2" t="s">
        <v>46</v>
      </c>
      <c r="C11" s="2" t="s">
        <v>126</v>
      </c>
      <c r="E11" s="6" t="n">
        <v>23.37</v>
      </c>
      <c r="F11" s="6" t="n">
        <f aca="false">'Yorkshire Water'!G8</f>
        <v>1506.50612501332</v>
      </c>
      <c r="G11" s="2" t="s">
        <v>41</v>
      </c>
      <c r="H11" s="2" t="n">
        <f aca="false">F11/I11*100</f>
        <v>2.3833010589006</v>
      </c>
      <c r="I11" s="7" t="n">
        <v>63210.9031877095</v>
      </c>
    </row>
    <row r="12" customFormat="false" ht="12.8" hidden="false" customHeight="false" outlineLevel="0" collapsed="false">
      <c r="A12" s="2" t="s">
        <v>127</v>
      </c>
      <c r="C12" s="2" t="s">
        <v>128</v>
      </c>
      <c r="E12" s="6" t="n">
        <v>10.9</v>
      </c>
      <c r="F12" s="6" t="n">
        <f aca="false">'Thames Water'!G7</f>
        <v>1493.82394208476</v>
      </c>
      <c r="G12" s="2" t="s">
        <v>17</v>
      </c>
      <c r="H12" s="2" t="n">
        <f aca="false">F12/I12*100</f>
        <v>2.363237775054</v>
      </c>
      <c r="I12" s="7" t="n">
        <v>63210.9031877095</v>
      </c>
    </row>
    <row r="13" customFormat="false" ht="12.8" hidden="false" customHeight="false" outlineLevel="0" collapsed="false">
      <c r="A13" s="2" t="s">
        <v>129</v>
      </c>
      <c r="B13" s="2" t="s">
        <v>130</v>
      </c>
      <c r="C13" s="2" t="s">
        <v>62</v>
      </c>
      <c r="D13" s="2" t="s">
        <v>109</v>
      </c>
      <c r="E13" s="6" t="n">
        <v>9.9</v>
      </c>
      <c r="F13" s="6" t="n">
        <f aca="false">'Thames Water'!G8</f>
        <v>1356.77587400359</v>
      </c>
      <c r="G13" s="2" t="s">
        <v>17</v>
      </c>
      <c r="H13" s="2" t="n">
        <f aca="false">F13/I13*100</f>
        <v>2.14642697000317</v>
      </c>
      <c r="I13" s="7" t="n">
        <v>63210.9031877095</v>
      </c>
    </row>
    <row r="14" customFormat="false" ht="12.8" hidden="false" customHeight="false" outlineLevel="0" collapsed="false">
      <c r="A14" s="2" t="s">
        <v>131</v>
      </c>
      <c r="B14" s="2" t="s">
        <v>132</v>
      </c>
      <c r="C14" s="2" t="s">
        <v>74</v>
      </c>
      <c r="D14" s="2" t="s">
        <v>109</v>
      </c>
      <c r="E14" s="6" t="n">
        <v>8.8</v>
      </c>
      <c r="F14" s="6" t="n">
        <f aca="false">'Thames Water'!G9</f>
        <v>1206.0229991143</v>
      </c>
      <c r="G14" s="2" t="s">
        <v>17</v>
      </c>
      <c r="H14" s="2" t="n">
        <f aca="false">F14/I14*100</f>
        <v>1.90793508444727</v>
      </c>
      <c r="I14" s="7" t="n">
        <v>63210.9031877095</v>
      </c>
    </row>
    <row r="15" customFormat="false" ht="12.8" hidden="false" customHeight="false" outlineLevel="0" collapsed="false">
      <c r="A15" s="2" t="s">
        <v>133</v>
      </c>
      <c r="C15" s="2" t="s">
        <v>108</v>
      </c>
      <c r="D15" s="2" t="s">
        <v>109</v>
      </c>
      <c r="E15" s="6" t="n">
        <v>8.7</v>
      </c>
      <c r="F15" s="6" t="n">
        <f aca="false">'Thames Water'!G10</f>
        <v>1192.31819230619</v>
      </c>
      <c r="G15" s="2" t="s">
        <v>17</v>
      </c>
      <c r="H15" s="2" t="n">
        <f aca="false">F15/I15*100</f>
        <v>1.88625400394218</v>
      </c>
      <c r="I15" s="7" t="n">
        <v>63210.9031877095</v>
      </c>
    </row>
    <row r="16" customFormat="false" ht="12.8" hidden="false" customHeight="false" outlineLevel="0" collapsed="false">
      <c r="A16" s="2" t="s">
        <v>134</v>
      </c>
      <c r="B16" s="2" t="s">
        <v>135</v>
      </c>
      <c r="C16" s="2" t="s">
        <v>128</v>
      </c>
      <c r="E16" s="6" t="n">
        <v>8.7</v>
      </c>
      <c r="F16" s="6" t="n">
        <f aca="false">'Thames Water'!G11</f>
        <v>1192.31819230619</v>
      </c>
      <c r="G16" s="2" t="s">
        <v>17</v>
      </c>
      <c r="H16" s="2" t="n">
        <f aca="false">F16/I16*100</f>
        <v>1.88625400394218</v>
      </c>
      <c r="I16" s="7" t="n">
        <v>63210.9031877095</v>
      </c>
    </row>
    <row r="17" customFormat="false" ht="12.8" hidden="false" customHeight="false" outlineLevel="0" collapsed="false">
      <c r="A17" s="2" t="s">
        <v>136</v>
      </c>
      <c r="B17" s="2" t="s">
        <v>137</v>
      </c>
      <c r="C17" s="2" t="s">
        <v>138</v>
      </c>
      <c r="D17" s="2" t="s">
        <v>109</v>
      </c>
      <c r="E17" s="6" t="n">
        <v>8.7</v>
      </c>
      <c r="F17" s="6" t="n">
        <f aca="false">'Thames Water'!G12</f>
        <v>1192.31819230619</v>
      </c>
      <c r="G17" s="2" t="s">
        <v>17</v>
      </c>
      <c r="H17" s="2" t="n">
        <f aca="false">F17/I17*100</f>
        <v>1.88625400394218</v>
      </c>
      <c r="I17" s="7" t="n">
        <v>63210.9031877095</v>
      </c>
    </row>
    <row r="18" customFormat="false" ht="69.6" hidden="false" customHeight="false" outlineLevel="0" collapsed="false">
      <c r="A18" s="1" t="s">
        <v>139</v>
      </c>
      <c r="B18" s="2" t="s">
        <v>140</v>
      </c>
      <c r="C18" s="2" t="s">
        <v>66</v>
      </c>
      <c r="E18" s="6" t="n">
        <v>21.92</v>
      </c>
      <c r="F18" s="6" t="n">
        <f aca="false">'Southern Water'!G6</f>
        <v>1066.35153944908</v>
      </c>
      <c r="G18" s="2" t="s">
        <v>44</v>
      </c>
      <c r="H18" s="2" t="n">
        <f aca="false">F18/I18*100</f>
        <v>1.68697405933667</v>
      </c>
      <c r="I18" s="7" t="n">
        <v>63210.9031877095</v>
      </c>
    </row>
    <row r="19" customFormat="false" ht="161.4" hidden="false" customHeight="false" outlineLevel="0" collapsed="false">
      <c r="A19" s="1" t="s">
        <v>141</v>
      </c>
      <c r="B19" s="2" t="s">
        <v>79</v>
      </c>
      <c r="C19" s="2" t="s">
        <v>128</v>
      </c>
      <c r="E19" s="6" t="n">
        <v>21</v>
      </c>
      <c r="F19" s="6" t="n">
        <f aca="false">'Southern Water'!G9</f>
        <v>1021.59590914373</v>
      </c>
      <c r="G19" s="2" t="s">
        <v>44</v>
      </c>
      <c r="H19" s="2" t="n">
        <f aca="false">F19/I19*100</f>
        <v>1.61617040356159</v>
      </c>
      <c r="I19" s="7" t="n">
        <v>63210.9031877095</v>
      </c>
    </row>
    <row r="20" customFormat="false" ht="12.8" hidden="false" customHeight="false" outlineLevel="0" collapsed="false">
      <c r="A20" s="2" t="s">
        <v>142</v>
      </c>
      <c r="C20" s="2" t="s">
        <v>40</v>
      </c>
      <c r="E20" s="6" t="n">
        <v>8.03</v>
      </c>
      <c r="F20" s="6" t="n">
        <f aca="false">'United Utilities'!F6</f>
        <v>884.098399003226</v>
      </c>
      <c r="G20" s="2" t="s">
        <v>143</v>
      </c>
      <c r="H20" s="2" t="n">
        <f aca="false">F20/I20*100</f>
        <v>1.3986485786761</v>
      </c>
      <c r="I20" s="7" t="n">
        <v>63210.9031877095</v>
      </c>
    </row>
    <row r="21" customFormat="false" ht="12.8" hidden="false" customHeight="false" outlineLevel="0" collapsed="false">
      <c r="A21" s="2" t="s">
        <v>144</v>
      </c>
      <c r="B21" s="2" t="s">
        <v>145</v>
      </c>
      <c r="C21" s="2" t="s">
        <v>146</v>
      </c>
      <c r="E21" s="6" t="n">
        <v>20</v>
      </c>
      <c r="F21" s="6" t="n">
        <f aca="false">'Northumbrian Water'!G7</f>
        <v>836.450984823216</v>
      </c>
      <c r="G21" s="2" t="s">
        <v>113</v>
      </c>
      <c r="H21" s="2" t="n">
        <f aca="false">F21/I21*100</f>
        <v>1.32327010474651</v>
      </c>
      <c r="I21" s="7" t="n">
        <v>63210.9031877095</v>
      </c>
    </row>
    <row r="22" customFormat="false" ht="12.8" hidden="false" customHeight="false" outlineLevel="0" collapsed="false">
      <c r="A22" s="2" t="s">
        <v>147</v>
      </c>
      <c r="C22" s="2" t="s">
        <v>117</v>
      </c>
      <c r="D22" s="2" t="s">
        <v>109</v>
      </c>
      <c r="E22" s="6" t="n">
        <v>12.75</v>
      </c>
      <c r="F22" s="6" t="n">
        <f aca="false">'Yorkshire Water'!G9</f>
        <v>821.906422504056</v>
      </c>
      <c r="G22" s="2" t="s">
        <v>41</v>
      </c>
      <c r="H22" s="2" t="n">
        <f aca="false">F22/I22*100</f>
        <v>1.30026052635784</v>
      </c>
      <c r="I22" s="7" t="n">
        <v>63210.9031877095</v>
      </c>
    </row>
    <row r="23" customFormat="false" ht="12.8" hidden="false" customHeight="false" outlineLevel="0" collapsed="false">
      <c r="A23" s="2" t="s">
        <v>148</v>
      </c>
      <c r="C23" s="2" t="s">
        <v>117</v>
      </c>
      <c r="E23" s="6" t="n">
        <v>5.4</v>
      </c>
      <c r="F23" s="6" t="n">
        <f aca="false">'Thames Water'!G13</f>
        <v>740.059567638324</v>
      </c>
      <c r="G23" s="2" t="s">
        <v>17</v>
      </c>
      <c r="H23" s="2" t="n">
        <f aca="false">F23/I23*100</f>
        <v>1.17077834727446</v>
      </c>
      <c r="I23" s="7" t="n">
        <v>63210.9031877095</v>
      </c>
    </row>
    <row r="24" customFormat="false" ht="12.8" hidden="false" customHeight="false" outlineLevel="0" collapsed="false">
      <c r="A24" s="2" t="s">
        <v>149</v>
      </c>
      <c r="B24" s="2" t="s">
        <v>150</v>
      </c>
      <c r="C24" s="2" t="s">
        <v>108</v>
      </c>
      <c r="E24" s="6" t="n">
        <v>5</v>
      </c>
      <c r="F24" s="6" t="n">
        <f aca="false">'Thames Water'!G14</f>
        <v>685.240340405855</v>
      </c>
      <c r="G24" s="2" t="s">
        <v>17</v>
      </c>
      <c r="H24" s="2" t="n">
        <f aca="false">F24/I24*100</f>
        <v>1.08405402525413</v>
      </c>
      <c r="I24" s="7" t="n">
        <v>63210.9031877095</v>
      </c>
    </row>
    <row r="25" customFormat="false" ht="12.8" hidden="false" customHeight="false" outlineLevel="0" collapsed="false">
      <c r="A25" s="2" t="s">
        <v>151</v>
      </c>
      <c r="C25" s="2" t="s">
        <v>40</v>
      </c>
      <c r="E25" s="6" t="n">
        <v>6.83</v>
      </c>
      <c r="F25" s="6" t="n">
        <f aca="false">'Severn Trent'!F6</f>
        <v>596.939106829861</v>
      </c>
      <c r="G25" s="2" t="s">
        <v>152</v>
      </c>
      <c r="H25" s="2" t="n">
        <f aca="false">F25/I25*100</f>
        <v>0.944360983194949</v>
      </c>
      <c r="I25" s="7" t="n">
        <v>63210.9031877095</v>
      </c>
    </row>
    <row r="26" customFormat="false" ht="12.8" hidden="false" customHeight="false" outlineLevel="0" collapsed="false">
      <c r="A26" s="2" t="s">
        <v>153</v>
      </c>
      <c r="C26" s="2" t="s">
        <v>86</v>
      </c>
      <c r="D26" s="2" t="s">
        <v>109</v>
      </c>
      <c r="E26" s="6" t="n">
        <v>4.3</v>
      </c>
      <c r="F26" s="6" t="n">
        <f aca="false">'Thames Water'!G15</f>
        <v>589.306692749035</v>
      </c>
      <c r="G26" s="2" t="s">
        <v>17</v>
      </c>
      <c r="H26" s="2" t="n">
        <f aca="false">F26/I26*100</f>
        <v>0.93228646171855</v>
      </c>
      <c r="I26" s="7" t="n">
        <v>63210.9031877095</v>
      </c>
    </row>
    <row r="27" customFormat="false" ht="12.8" hidden="false" customHeight="false" outlineLevel="0" collapsed="false">
      <c r="A27" s="2" t="s">
        <v>154</v>
      </c>
      <c r="C27" s="2" t="s">
        <v>128</v>
      </c>
      <c r="E27" s="6" t="n">
        <v>7.5</v>
      </c>
      <c r="F27" s="6" t="n">
        <f aca="false">'Anglian Water'!G9</f>
        <v>579.16569160715</v>
      </c>
      <c r="G27" s="2" t="s">
        <v>26</v>
      </c>
      <c r="H27" s="2" t="n">
        <f aca="false">F27/I27*100</f>
        <v>0.916243341575542</v>
      </c>
      <c r="I27" s="7" t="n">
        <v>63210.9031877095</v>
      </c>
    </row>
    <row r="28" customFormat="false" ht="12.8" hidden="false" customHeight="false" outlineLevel="0" collapsed="false">
      <c r="A28" s="2" t="s">
        <v>92</v>
      </c>
      <c r="B28" s="2" t="s">
        <v>155</v>
      </c>
      <c r="C28" s="2" t="s">
        <v>128</v>
      </c>
      <c r="E28" s="6" t="n">
        <v>7.5</v>
      </c>
      <c r="F28" s="6" t="n">
        <f aca="false">'Anglian Water'!G10</f>
        <v>579.16569160715</v>
      </c>
      <c r="G28" s="2" t="s">
        <v>26</v>
      </c>
      <c r="H28" s="2" t="n">
        <f aca="false">F28/I28*100</f>
        <v>0.916243341575542</v>
      </c>
      <c r="I28" s="7" t="n">
        <v>63210.9031877095</v>
      </c>
    </row>
    <row r="29" customFormat="false" ht="12.8" hidden="false" customHeight="false" outlineLevel="0" collapsed="false">
      <c r="A29" s="2" t="s">
        <v>156</v>
      </c>
      <c r="C29" s="2" t="s">
        <v>40</v>
      </c>
      <c r="E29" s="6" t="n">
        <v>5.13</v>
      </c>
      <c r="F29" s="6" t="n">
        <f aca="false">'United Utilities'!F7</f>
        <v>564.810060633443</v>
      </c>
      <c r="G29" s="2" t="s">
        <v>143</v>
      </c>
      <c r="H29" s="2" t="n">
        <f aca="false">F29/I29*100</f>
        <v>0.893532653624957</v>
      </c>
      <c r="I29" s="7" t="n">
        <v>63210.9031877095</v>
      </c>
    </row>
    <row r="30" customFormat="false" ht="12.8" hidden="false" customHeight="false" outlineLevel="0" collapsed="false">
      <c r="A30" s="2" t="s">
        <v>142</v>
      </c>
      <c r="C30" s="2" t="s">
        <v>40</v>
      </c>
      <c r="E30" s="6" t="n">
        <v>5.08</v>
      </c>
      <c r="F30" s="6" t="n">
        <f aca="false">'Severn Trent'!F7</f>
        <v>443.989848125285</v>
      </c>
      <c r="G30" s="2" t="s">
        <v>152</v>
      </c>
      <c r="H30" s="2" t="n">
        <f aca="false">F30/I30*100</f>
        <v>0.702394406241632</v>
      </c>
      <c r="I30" s="7" t="n">
        <v>63210.9031877095</v>
      </c>
    </row>
    <row r="31" customFormat="false" ht="81" hidden="false" customHeight="false" outlineLevel="0" collapsed="false">
      <c r="A31" s="1" t="s">
        <v>157</v>
      </c>
      <c r="B31" s="2" t="s">
        <v>158</v>
      </c>
      <c r="C31" s="2" t="s">
        <v>117</v>
      </c>
      <c r="E31" s="6" t="n">
        <v>7.75</v>
      </c>
      <c r="F31" s="6" t="n">
        <f aca="false">'Southern Water'!G8</f>
        <v>377.017537898282</v>
      </c>
      <c r="G31" s="2" t="s">
        <v>44</v>
      </c>
      <c r="H31" s="2" t="n">
        <f aca="false">F31/I31*100</f>
        <v>0.596443839409635</v>
      </c>
      <c r="I31" s="7" t="n">
        <v>63210.9031877095</v>
      </c>
    </row>
    <row r="32" customFormat="false" ht="12.8" hidden="false" customHeight="false" outlineLevel="0" collapsed="false">
      <c r="A32" s="2" t="s">
        <v>142</v>
      </c>
      <c r="C32" s="2" t="s">
        <v>40</v>
      </c>
      <c r="E32" s="6" t="n">
        <v>9.98</v>
      </c>
      <c r="F32" s="6" t="n">
        <f aca="false">'South West Water'!G6</f>
        <v>342.435170726983</v>
      </c>
      <c r="G32" s="2" t="s">
        <v>159</v>
      </c>
      <c r="H32" s="2" t="n">
        <f aca="false">F32/I32*100</f>
        <v>0.541734342428388</v>
      </c>
      <c r="I32" s="7" t="n">
        <v>63210.9031877095</v>
      </c>
    </row>
    <row r="33" customFormat="false" ht="12.8" hidden="false" customHeight="false" outlineLevel="0" collapsed="false">
      <c r="A33" s="2" t="s">
        <v>160</v>
      </c>
      <c r="C33" s="2" t="s">
        <v>161</v>
      </c>
      <c r="D33" s="2" t="s">
        <v>109</v>
      </c>
      <c r="E33" s="6" t="n">
        <v>3.02</v>
      </c>
      <c r="F33" s="6" t="n">
        <f aca="false">'United Utilities'!F8</f>
        <v>332.50026961267</v>
      </c>
      <c r="G33" s="2" t="s">
        <v>143</v>
      </c>
      <c r="H33" s="2" t="n">
        <f aca="false">F33/I33*100</f>
        <v>0.526017273673951</v>
      </c>
      <c r="I33" s="7" t="n">
        <v>63210.9031877095</v>
      </c>
    </row>
    <row r="34" customFormat="false" ht="12.8" hidden="false" customHeight="false" outlineLevel="0" collapsed="false">
      <c r="A34" s="2" t="s">
        <v>162</v>
      </c>
      <c r="C34" s="2" t="s">
        <v>128</v>
      </c>
      <c r="E34" s="6" t="n">
        <v>3.58</v>
      </c>
      <c r="F34" s="6" t="n">
        <f aca="false">'Severn Trent'!F8</f>
        <v>312.890483521362</v>
      </c>
      <c r="G34" s="2" t="s">
        <v>152</v>
      </c>
      <c r="H34" s="2" t="n">
        <f aca="false">F34/I34*100</f>
        <v>0.494994483138788</v>
      </c>
      <c r="I34" s="7" t="n">
        <v>63210.9031877095</v>
      </c>
    </row>
    <row r="35" customFormat="false" ht="12.8" hidden="false" customHeight="false" outlineLevel="0" collapsed="false">
      <c r="A35" s="2" t="s">
        <v>163</v>
      </c>
      <c r="C35" s="2" t="s">
        <v>86</v>
      </c>
      <c r="D35" s="2" t="s">
        <v>109</v>
      </c>
      <c r="E35" s="6" t="n">
        <v>2.2</v>
      </c>
      <c r="F35" s="6" t="n">
        <f aca="false">'Thames Water'!G16</f>
        <v>301.505749778576</v>
      </c>
      <c r="G35" s="2" t="s">
        <v>17</v>
      </c>
      <c r="H35" s="2" t="n">
        <f aca="false">F35/I35*100</f>
        <v>0.476983771111817</v>
      </c>
      <c r="I35" s="7" t="n">
        <v>63210.9031877095</v>
      </c>
    </row>
    <row r="36" customFormat="false" ht="12.8" hidden="false" customHeight="false" outlineLevel="0" collapsed="false">
      <c r="A36" s="2" t="s">
        <v>164</v>
      </c>
      <c r="C36" s="2" t="s">
        <v>40</v>
      </c>
      <c r="E36" s="6" t="n">
        <v>3.16</v>
      </c>
      <c r="F36" s="6" t="n">
        <f aca="false">'Severn Trent'!F9</f>
        <v>276.182661432264</v>
      </c>
      <c r="G36" s="2" t="s">
        <v>152</v>
      </c>
      <c r="H36" s="2" t="n">
        <f aca="false">F36/I36*100</f>
        <v>0.436922504669991</v>
      </c>
      <c r="I36" s="7" t="n">
        <v>63210.9031877095</v>
      </c>
    </row>
    <row r="37" customFormat="false" ht="12.8" hidden="false" customHeight="false" outlineLevel="0" collapsed="false">
      <c r="A37" s="2" t="s">
        <v>165</v>
      </c>
      <c r="C37" s="2" t="s">
        <v>128</v>
      </c>
      <c r="E37" s="6" t="n">
        <v>3.04</v>
      </c>
      <c r="F37" s="6" t="n">
        <f aca="false">'Severn Trent'!F10</f>
        <v>265.69471226395</v>
      </c>
      <c r="G37" s="2" t="s">
        <v>152</v>
      </c>
      <c r="H37" s="2" t="n">
        <f aca="false">F37/I37*100</f>
        <v>0.420330510821764</v>
      </c>
      <c r="I37" s="7" t="n">
        <v>63210.9031877095</v>
      </c>
    </row>
    <row r="38" customFormat="false" ht="12.8" hidden="false" customHeight="false" outlineLevel="0" collapsed="false">
      <c r="A38" s="2" t="s">
        <v>166</v>
      </c>
      <c r="C38" s="2" t="s">
        <v>117</v>
      </c>
      <c r="E38" s="6" t="n">
        <v>3.03</v>
      </c>
      <c r="F38" s="6" t="n">
        <f aca="false">'Severn Trent'!F11</f>
        <v>264.820716499924</v>
      </c>
      <c r="G38" s="2" t="s">
        <v>152</v>
      </c>
      <c r="H38" s="2" t="n">
        <f aca="false">F38/I38*100</f>
        <v>0.418947844667745</v>
      </c>
      <c r="I38" s="7" t="n">
        <v>63210.9031877095</v>
      </c>
    </row>
    <row r="39" customFormat="false" ht="12.8" hidden="false" customHeight="false" outlineLevel="0" collapsed="false">
      <c r="A39" s="2" t="s">
        <v>167</v>
      </c>
      <c r="B39" s="2" t="s">
        <v>168</v>
      </c>
      <c r="C39" s="2" t="s">
        <v>169</v>
      </c>
      <c r="E39" s="6" t="n">
        <v>4.75</v>
      </c>
      <c r="F39" s="6" t="n">
        <f aca="false">'Southern Water'!G10</f>
        <v>231.075265163463</v>
      </c>
      <c r="G39" s="2" t="s">
        <v>44</v>
      </c>
      <c r="H39" s="2" t="n">
        <f aca="false">F39/I39*100</f>
        <v>0.365562353186551</v>
      </c>
      <c r="I39" s="7" t="n">
        <v>63210.9031877095</v>
      </c>
    </row>
    <row r="40" customFormat="false" ht="35.4" hidden="false" customHeight="false" outlineLevel="0" collapsed="false">
      <c r="A40" s="1" t="s">
        <v>170</v>
      </c>
      <c r="C40" s="2" t="s">
        <v>171</v>
      </c>
      <c r="E40" s="6" t="n">
        <v>4.75</v>
      </c>
      <c r="F40" s="6" t="n">
        <f aca="false">'Southern Water'!G11</f>
        <v>231.075265163463</v>
      </c>
      <c r="G40" s="2" t="s">
        <v>44</v>
      </c>
      <c r="H40" s="2" t="n">
        <f aca="false">F40/I40*100</f>
        <v>0.365562353186551</v>
      </c>
      <c r="I40" s="7" t="n">
        <v>63210.9031877095</v>
      </c>
    </row>
    <row r="41" customFormat="false" ht="12.8" hidden="false" customHeight="false" outlineLevel="0" collapsed="false">
      <c r="A41" s="2" t="s">
        <v>172</v>
      </c>
      <c r="C41" s="2" t="s">
        <v>173</v>
      </c>
      <c r="E41" s="6" t="n">
        <v>6.21</v>
      </c>
      <c r="F41" s="6" t="n">
        <f aca="false">'South West Water'!G7</f>
        <v>213.078397817091</v>
      </c>
      <c r="G41" s="2" t="s">
        <v>159</v>
      </c>
      <c r="H41" s="2" t="n">
        <f aca="false">F41/I41*100</f>
        <v>0.337091209066161</v>
      </c>
      <c r="I41" s="7" t="n">
        <v>63210.9031877095</v>
      </c>
    </row>
    <row r="42" customFormat="false" ht="12.8" hidden="false" customHeight="false" outlineLevel="0" collapsed="false">
      <c r="A42" s="2" t="s">
        <v>174</v>
      </c>
      <c r="C42" s="2" t="s">
        <v>169</v>
      </c>
      <c r="E42" s="6" t="n">
        <v>2.37</v>
      </c>
      <c r="F42" s="6" t="n">
        <f aca="false">'Severn Trent'!F12</f>
        <v>207.136996074198</v>
      </c>
      <c r="G42" s="2" t="s">
        <v>152</v>
      </c>
      <c r="H42" s="2" t="n">
        <f aca="false">F42/I42*100</f>
        <v>0.327691878502493</v>
      </c>
      <c r="I42" s="7" t="n">
        <v>63210.9031877095</v>
      </c>
    </row>
    <row r="43" customFormat="false" ht="12.8" hidden="false" customHeight="false" outlineLevel="0" collapsed="false">
      <c r="A43" s="2" t="s">
        <v>175</v>
      </c>
      <c r="C43" s="2" t="s">
        <v>176</v>
      </c>
      <c r="E43" s="6" t="n">
        <v>1.78</v>
      </c>
      <c r="F43" s="6" t="n">
        <f aca="false">'United Utilities'!F9</f>
        <v>195.976980102832</v>
      </c>
      <c r="G43" s="2" t="s">
        <v>143</v>
      </c>
      <c r="H43" s="2" t="n">
        <f aca="false">F43/I43*100</f>
        <v>0.310036671238289</v>
      </c>
      <c r="I43" s="7" t="n">
        <v>63210.9031877095</v>
      </c>
    </row>
    <row r="44" customFormat="false" ht="12.8" hidden="false" customHeight="false" outlineLevel="0" collapsed="false">
      <c r="A44" s="2" t="s">
        <v>177</v>
      </c>
      <c r="C44" s="2" t="s">
        <v>126</v>
      </c>
      <c r="E44" s="6" t="n">
        <v>2.2</v>
      </c>
      <c r="F44" s="6" t="n">
        <f aca="false">'Severn Trent'!F13</f>
        <v>192.279068085753</v>
      </c>
      <c r="G44" s="2" t="s">
        <v>152</v>
      </c>
      <c r="H44" s="2" t="n">
        <f aca="false">F44/I44*100</f>
        <v>0.304186553884171</v>
      </c>
      <c r="I44" s="7" t="n">
        <v>63210.9031877095</v>
      </c>
    </row>
    <row r="45" customFormat="false" ht="12.8" hidden="false" customHeight="false" outlineLevel="0" collapsed="false">
      <c r="A45" s="2" t="s">
        <v>178</v>
      </c>
      <c r="C45" s="2" t="s">
        <v>40</v>
      </c>
      <c r="E45" s="6" t="n">
        <v>2.09</v>
      </c>
      <c r="F45" s="6" t="n">
        <f aca="false">'Severn Trent'!F14</f>
        <v>182.665114681466</v>
      </c>
      <c r="G45" s="2" t="s">
        <v>152</v>
      </c>
      <c r="H45" s="2" t="n">
        <f aca="false">F45/I45*100</f>
        <v>0.288977226189963</v>
      </c>
      <c r="I45" s="7" t="n">
        <v>63210.9031877095</v>
      </c>
    </row>
    <row r="46" customFormat="false" ht="12.8" hidden="false" customHeight="false" outlineLevel="0" collapsed="false">
      <c r="A46" s="2" t="s">
        <v>151</v>
      </c>
      <c r="C46" s="2" t="s">
        <v>40</v>
      </c>
      <c r="E46" s="6" t="n">
        <v>4.87</v>
      </c>
      <c r="F46" s="6" t="n">
        <f aca="false">'South West Water'!G8</f>
        <v>167.100128400842</v>
      </c>
      <c r="G46" s="2" t="s">
        <v>159</v>
      </c>
      <c r="H46" s="2" t="n">
        <f aca="false">F46/I46*100</f>
        <v>0.264353331425476</v>
      </c>
      <c r="I46" s="7" t="n">
        <v>63210.9031877095</v>
      </c>
    </row>
    <row r="47" customFormat="false" ht="12.8" hidden="false" customHeight="false" outlineLevel="0" collapsed="false">
      <c r="A47" s="2" t="s">
        <v>179</v>
      </c>
      <c r="C47" s="2" t="s">
        <v>40</v>
      </c>
      <c r="E47" s="6" t="n">
        <v>4.84</v>
      </c>
      <c r="F47" s="6" t="n">
        <f aca="false">'South West Water'!G9</f>
        <v>166.07076416018</v>
      </c>
      <c r="G47" s="2" t="s">
        <v>159</v>
      </c>
      <c r="H47" s="2" t="n">
        <f aca="false">F47/I47*100</f>
        <v>0.262724871478296</v>
      </c>
      <c r="I47" s="7" t="n">
        <v>63210.9031877095</v>
      </c>
    </row>
    <row r="48" customFormat="false" ht="12.8" hidden="false" customHeight="false" outlineLevel="0" collapsed="false">
      <c r="A48" s="2" t="s">
        <v>180</v>
      </c>
      <c r="C48" s="2" t="s">
        <v>40</v>
      </c>
      <c r="E48" s="6" t="n">
        <v>4.79</v>
      </c>
      <c r="F48" s="6" t="n">
        <f aca="false">'South West Water'!G10</f>
        <v>164.35515709241</v>
      </c>
      <c r="G48" s="2" t="s">
        <v>159</v>
      </c>
      <c r="H48" s="2" t="n">
        <f aca="false">F48/I48*100</f>
        <v>0.26001077156633</v>
      </c>
      <c r="I48" s="7" t="n">
        <v>63210.9031877095</v>
      </c>
    </row>
    <row r="49" customFormat="false" ht="12.8" hidden="false" customHeight="false" outlineLevel="0" collapsed="false">
      <c r="A49" s="2" t="s">
        <v>181</v>
      </c>
      <c r="C49" s="2" t="s">
        <v>161</v>
      </c>
      <c r="D49" s="2" t="s">
        <v>109</v>
      </c>
      <c r="E49" s="6" t="n">
        <v>1.87</v>
      </c>
      <c r="F49" s="6" t="n">
        <f aca="false">'Severn Trent'!F15</f>
        <v>163.43720787289</v>
      </c>
      <c r="G49" s="2" t="s">
        <v>152</v>
      </c>
      <c r="H49" s="2" t="n">
        <f aca="false">F49/I49*100</f>
        <v>0.258558570801545</v>
      </c>
      <c r="I49" s="7" t="n">
        <v>63210.9031877095</v>
      </c>
    </row>
    <row r="50" customFormat="false" ht="12.8" hidden="false" customHeight="false" outlineLevel="0" collapsed="false">
      <c r="A50" s="2" t="s">
        <v>182</v>
      </c>
      <c r="C50" s="2" t="s">
        <v>117</v>
      </c>
      <c r="E50" s="6" t="n">
        <v>4.61</v>
      </c>
      <c r="F50" s="6" t="n">
        <f aca="false">'South West Water'!G11</f>
        <v>158.178971648436</v>
      </c>
      <c r="G50" s="2" t="s">
        <v>159</v>
      </c>
      <c r="H50" s="2" t="n">
        <f aca="false">F50/I50*100</f>
        <v>0.250240011883253</v>
      </c>
      <c r="I50" s="7" t="n">
        <v>63210.9031877095</v>
      </c>
    </row>
    <row r="51" customFormat="false" ht="12.8" hidden="false" customHeight="false" outlineLevel="0" collapsed="false">
      <c r="A51" s="2" t="s">
        <v>183</v>
      </c>
      <c r="C51" s="2" t="s">
        <v>184</v>
      </c>
      <c r="E51" s="6" t="n">
        <v>4.52</v>
      </c>
      <c r="F51" s="6" t="n">
        <f aca="false">'South West Water'!G12</f>
        <v>155.090878926449</v>
      </c>
      <c r="G51" s="2" t="s">
        <v>159</v>
      </c>
      <c r="H51" s="2" t="n">
        <f aca="false">F51/I51*100</f>
        <v>0.245354632041715</v>
      </c>
      <c r="I51" s="7" t="n">
        <v>63210.9031877095</v>
      </c>
    </row>
    <row r="52" customFormat="false" ht="12.8" hidden="false" customHeight="false" outlineLevel="0" collapsed="false">
      <c r="A52" s="2" t="s">
        <v>164</v>
      </c>
      <c r="C52" s="2" t="s">
        <v>40</v>
      </c>
      <c r="E52" s="6" t="n">
        <v>1.38</v>
      </c>
      <c r="F52" s="6" t="n">
        <f aca="false">'United Utilities'!F10</f>
        <v>151.937209293207</v>
      </c>
      <c r="G52" s="2" t="s">
        <v>143</v>
      </c>
      <c r="H52" s="2" t="n">
        <f aca="false">F52/I52*100</f>
        <v>0.240365509162269</v>
      </c>
      <c r="I52" s="7" t="n">
        <v>63210.9031877095</v>
      </c>
    </row>
    <row r="53" customFormat="false" ht="12.8" hidden="false" customHeight="false" outlineLevel="0" collapsed="false">
      <c r="A53" s="2" t="s">
        <v>175</v>
      </c>
      <c r="C53" s="2" t="s">
        <v>176</v>
      </c>
      <c r="E53" s="6" t="n">
        <v>1.71</v>
      </c>
      <c r="F53" s="6" t="n">
        <f aca="false">'Severn Trent'!F16</f>
        <v>149.453275648472</v>
      </c>
      <c r="G53" s="2" t="s">
        <v>152</v>
      </c>
      <c r="H53" s="2" t="n">
        <f aca="false">F53/I53*100</f>
        <v>0.236435912337242</v>
      </c>
      <c r="I53" s="7" t="n">
        <v>63210.9031877095</v>
      </c>
    </row>
    <row r="54" customFormat="false" ht="12.8" hidden="false" customHeight="false" outlineLevel="0" collapsed="false">
      <c r="A54" s="2" t="s">
        <v>185</v>
      </c>
      <c r="C54" s="2" t="s">
        <v>173</v>
      </c>
      <c r="E54" s="6" t="n">
        <v>4.22</v>
      </c>
      <c r="F54" s="6" t="n">
        <f aca="false">'South West Water'!G13</f>
        <v>144.797236519826</v>
      </c>
      <c r="G54" s="2" t="s">
        <v>159</v>
      </c>
      <c r="H54" s="2" t="n">
        <f aca="false">F54/I54*100</f>
        <v>0.229070032569919</v>
      </c>
      <c r="I54" s="7" t="n">
        <v>63210.9031877095</v>
      </c>
    </row>
    <row r="55" customFormat="false" ht="12.8" hidden="false" customHeight="false" outlineLevel="0" collapsed="false">
      <c r="A55" s="2" t="s">
        <v>186</v>
      </c>
      <c r="C55" s="2" t="s">
        <v>128</v>
      </c>
      <c r="E55" s="6" t="n">
        <v>1.63</v>
      </c>
      <c r="F55" s="6" t="n">
        <f aca="false">'Severn Trent'!F17</f>
        <v>142.461309536263</v>
      </c>
      <c r="G55" s="2" t="s">
        <v>152</v>
      </c>
      <c r="H55" s="2" t="n">
        <f aca="false">F55/I55*100</f>
        <v>0.22537458310509</v>
      </c>
      <c r="I55" s="7" t="n">
        <v>63210.9031877095</v>
      </c>
    </row>
    <row r="56" customFormat="false" ht="12.8" hidden="false" customHeight="false" outlineLevel="0" collapsed="false">
      <c r="A56" s="2" t="s">
        <v>174</v>
      </c>
      <c r="C56" s="2" t="s">
        <v>169</v>
      </c>
      <c r="E56" s="6" t="n">
        <v>4.15</v>
      </c>
      <c r="F56" s="6" t="n">
        <f aca="false">'South West Water'!G14</f>
        <v>142.395386624948</v>
      </c>
      <c r="G56" s="2" t="s">
        <v>159</v>
      </c>
      <c r="H56" s="2" t="n">
        <f aca="false">F56/I56*100</f>
        <v>0.225270292693167</v>
      </c>
      <c r="I56" s="7" t="n">
        <v>63210.9031877095</v>
      </c>
    </row>
    <row r="57" customFormat="false" ht="12.8" hidden="false" customHeight="false" outlineLevel="0" collapsed="false">
      <c r="A57" s="2" t="s">
        <v>181</v>
      </c>
      <c r="C57" s="2" t="s">
        <v>161</v>
      </c>
      <c r="D57" s="2" t="s">
        <v>109</v>
      </c>
      <c r="E57" s="6" t="n">
        <v>1.27</v>
      </c>
      <c r="F57" s="6" t="n">
        <f aca="false">'United Utilities'!F11</f>
        <v>139.82627232056</v>
      </c>
      <c r="G57" s="2" t="s">
        <v>143</v>
      </c>
      <c r="H57" s="2" t="n">
        <f aca="false">F57/I57*100</f>
        <v>0.221205939591364</v>
      </c>
      <c r="I57" s="7" t="n">
        <v>63210.9031877095</v>
      </c>
    </row>
    <row r="58" customFormat="false" ht="12.8" hidden="false" customHeight="false" outlineLevel="0" collapsed="false">
      <c r="A58" s="2" t="s">
        <v>187</v>
      </c>
      <c r="C58" s="2" t="s">
        <v>169</v>
      </c>
      <c r="E58" s="6" t="n">
        <v>1.56</v>
      </c>
      <c r="F58" s="6" t="n">
        <f aca="false">'Severn Trent'!F18</f>
        <v>136.34333918808</v>
      </c>
      <c r="G58" s="2" t="s">
        <v>152</v>
      </c>
      <c r="H58" s="2" t="n">
        <f aca="false">F58/I58*100</f>
        <v>0.215695920026958</v>
      </c>
      <c r="I58" s="7" t="n">
        <v>63210.9031877095</v>
      </c>
    </row>
    <row r="59" customFormat="false" ht="12.8" hidden="false" customHeight="false" outlineLevel="0" collapsed="false">
      <c r="A59" s="2" t="s">
        <v>162</v>
      </c>
      <c r="C59" s="2" t="s">
        <v>128</v>
      </c>
      <c r="E59" s="6" t="n">
        <v>1.22</v>
      </c>
      <c r="F59" s="6" t="n">
        <f aca="false">'United Utilities'!F12</f>
        <v>134.321300969357</v>
      </c>
      <c r="G59" s="2" t="s">
        <v>143</v>
      </c>
      <c r="H59" s="2" t="n">
        <f aca="false">F59/I59*100</f>
        <v>0.212497044331861</v>
      </c>
      <c r="I59" s="7" t="n">
        <v>63210.9031877095</v>
      </c>
    </row>
    <row r="60" customFormat="false" ht="12.8" hidden="false" customHeight="false" outlineLevel="0" collapsed="false">
      <c r="A60" s="2" t="s">
        <v>178</v>
      </c>
      <c r="C60" s="2" t="s">
        <v>40</v>
      </c>
      <c r="E60" s="6" t="n">
        <v>1.01</v>
      </c>
      <c r="F60" s="6" t="n">
        <f aca="false">'United Utilities'!F13</f>
        <v>111.200421294304</v>
      </c>
      <c r="G60" s="2" t="s">
        <v>143</v>
      </c>
      <c r="H60" s="2" t="n">
        <f aca="false">F60/I60*100</f>
        <v>0.175919684241951</v>
      </c>
      <c r="I60" s="7" t="n">
        <v>63210.9031877095</v>
      </c>
    </row>
    <row r="61" customFormat="false" ht="12.8" hidden="false" customHeight="false" outlineLevel="0" collapsed="false">
      <c r="A61" s="2" t="s">
        <v>162</v>
      </c>
      <c r="C61" s="2" t="s">
        <v>128</v>
      </c>
      <c r="E61" s="6" t="n">
        <v>3.21</v>
      </c>
      <c r="F61" s="6" t="n">
        <f aca="false">'South West Water'!G15</f>
        <v>110.141973750863</v>
      </c>
      <c r="G61" s="2" t="s">
        <v>159</v>
      </c>
      <c r="H61" s="2" t="n">
        <f aca="false">F61/I61*100</f>
        <v>0.174245214348209</v>
      </c>
      <c r="I61" s="7" t="n">
        <v>63210.9031877095</v>
      </c>
    </row>
    <row r="62" customFormat="false" ht="12.8" hidden="false" customHeight="false" outlineLevel="0" collapsed="false">
      <c r="A62" s="2" t="s">
        <v>164</v>
      </c>
      <c r="C62" s="2" t="s">
        <v>40</v>
      </c>
      <c r="E62" s="6" t="n">
        <v>3.09</v>
      </c>
      <c r="F62" s="6" t="n">
        <f aca="false">'South West Water'!G16</f>
        <v>106.024516788214</v>
      </c>
      <c r="G62" s="2" t="s">
        <v>159</v>
      </c>
      <c r="H62" s="2" t="n">
        <f aca="false">F62/I62*100</f>
        <v>0.167731374559491</v>
      </c>
      <c r="I62" s="7" t="n">
        <v>63210.9031877095</v>
      </c>
    </row>
    <row r="63" customFormat="false" ht="12.8" hidden="false" customHeight="false" outlineLevel="0" collapsed="false">
      <c r="A63" s="2" t="s">
        <v>188</v>
      </c>
      <c r="C63" s="2" t="s">
        <v>128</v>
      </c>
      <c r="E63" s="6" t="n">
        <v>1.2</v>
      </c>
      <c r="F63" s="6" t="n">
        <f aca="false">'Severn Trent'!F19</f>
        <v>104.879491683138</v>
      </c>
      <c r="G63" s="2" t="s">
        <v>152</v>
      </c>
      <c r="H63" s="2" t="n">
        <f aca="false">F63/I63*100</f>
        <v>0.165919938482275</v>
      </c>
      <c r="I63" s="7" t="n">
        <v>63210.9031877095</v>
      </c>
    </row>
    <row r="64" customFormat="false" ht="12.8" hidden="false" customHeight="false" outlineLevel="0" collapsed="false">
      <c r="A64" s="2" t="s">
        <v>177</v>
      </c>
      <c r="C64" s="2" t="s">
        <v>126</v>
      </c>
      <c r="E64" s="6" t="n">
        <v>0.94</v>
      </c>
      <c r="F64" s="6" t="n">
        <f aca="false">'United Utilities'!F14</f>
        <v>103.493461402619</v>
      </c>
      <c r="G64" s="2" t="s">
        <v>143</v>
      </c>
      <c r="H64" s="2" t="n">
        <f aca="false">F64/I64*100</f>
        <v>0.163727230878647</v>
      </c>
      <c r="I64" s="7" t="n">
        <v>63210.9031877095</v>
      </c>
    </row>
    <row r="65" customFormat="false" ht="12.8" hidden="false" customHeight="false" outlineLevel="0" collapsed="false">
      <c r="A65" s="2" t="s">
        <v>189</v>
      </c>
      <c r="C65" s="2" t="s">
        <v>40</v>
      </c>
      <c r="E65" s="6" t="n">
        <v>0.92</v>
      </c>
      <c r="F65" s="6" t="n">
        <f aca="false">'United Utilities'!F15</f>
        <v>101.291472862138</v>
      </c>
      <c r="G65" s="2" t="s">
        <v>143</v>
      </c>
      <c r="H65" s="2" t="n">
        <f aca="false">F65/I65*100</f>
        <v>0.160243672774846</v>
      </c>
      <c r="I65" s="7" t="n">
        <v>63210.9031877095</v>
      </c>
    </row>
    <row r="66" customFormat="false" ht="12.8" hidden="false" customHeight="false" outlineLevel="0" collapsed="false">
      <c r="A66" s="2" t="s">
        <v>190</v>
      </c>
      <c r="C66" s="2" t="s">
        <v>128</v>
      </c>
      <c r="E66" s="6" t="n">
        <v>2.95</v>
      </c>
      <c r="F66" s="6" t="n">
        <f aca="false">'South West Water'!G17</f>
        <v>101.220816998457</v>
      </c>
      <c r="G66" s="2" t="s">
        <v>159</v>
      </c>
      <c r="H66" s="2" t="n">
        <f aca="false">F66/I66*100</f>
        <v>0.160131894805986</v>
      </c>
      <c r="I66" s="7" t="n">
        <v>63210.9031877095</v>
      </c>
    </row>
    <row r="67" customFormat="false" ht="12.8" hidden="false" customHeight="false" outlineLevel="0" collapsed="false">
      <c r="A67" s="2" t="s">
        <v>160</v>
      </c>
      <c r="C67" s="2" t="s">
        <v>161</v>
      </c>
      <c r="D67" s="2" t="s">
        <v>109</v>
      </c>
      <c r="E67" s="6" t="n">
        <v>2.78</v>
      </c>
      <c r="F67" s="6" t="n">
        <f aca="false">'South West Water'!G18</f>
        <v>95.3877529680373</v>
      </c>
      <c r="G67" s="2" t="s">
        <v>159</v>
      </c>
      <c r="H67" s="2" t="n">
        <f aca="false">F67/I67*100</f>
        <v>0.150903955105302</v>
      </c>
      <c r="I67" s="7" t="n">
        <v>63210.9031877095</v>
      </c>
    </row>
    <row r="68" customFormat="false" ht="12.8" hidden="false" customHeight="false" outlineLevel="0" collapsed="false">
      <c r="A68" s="2" t="s">
        <v>191</v>
      </c>
      <c r="C68" s="2" t="s">
        <v>128</v>
      </c>
      <c r="E68" s="6" t="n">
        <v>0.86</v>
      </c>
      <c r="F68" s="6" t="n">
        <f aca="false">'United Utilities'!F16</f>
        <v>94.6855072406942</v>
      </c>
      <c r="G68" s="2" t="s">
        <v>143</v>
      </c>
      <c r="H68" s="2" t="n">
        <f aca="false">F68/I68*100</f>
        <v>0.149792998463443</v>
      </c>
      <c r="I68" s="7" t="n">
        <v>63210.9031877095</v>
      </c>
    </row>
    <row r="69" customFormat="false" ht="12.8" hidden="false" customHeight="false" outlineLevel="0" collapsed="false">
      <c r="A69" s="2" t="s">
        <v>192</v>
      </c>
      <c r="C69" s="2" t="s">
        <v>128</v>
      </c>
      <c r="E69" s="6" t="n">
        <v>1.06</v>
      </c>
      <c r="F69" s="6" t="n">
        <f aca="false">'Severn Trent'!F20</f>
        <v>92.643550986772</v>
      </c>
      <c r="G69" s="2" t="s">
        <v>152</v>
      </c>
      <c r="H69" s="2" t="n">
        <f aca="false">F69/I69*100</f>
        <v>0.14656261232601</v>
      </c>
      <c r="I69" s="7" t="n">
        <v>63210.9031877095</v>
      </c>
    </row>
    <row r="70" customFormat="false" ht="12.8" hidden="false" customHeight="false" outlineLevel="0" collapsed="false">
      <c r="A70" s="2" t="s">
        <v>165</v>
      </c>
      <c r="C70" s="2" t="s">
        <v>128</v>
      </c>
      <c r="E70" s="6" t="n">
        <v>0.83</v>
      </c>
      <c r="F70" s="6" t="n">
        <f aca="false">'United Utilities'!F17</f>
        <v>91.3825244299723</v>
      </c>
      <c r="G70" s="2" t="s">
        <v>143</v>
      </c>
      <c r="H70" s="2" t="n">
        <f aca="false">F70/I70*100</f>
        <v>0.144567661307742</v>
      </c>
      <c r="I70" s="7" t="n">
        <v>63210.9031877095</v>
      </c>
    </row>
    <row r="71" customFormat="false" ht="12.8" hidden="false" customHeight="false" outlineLevel="0" collapsed="false">
      <c r="A71" s="2" t="s">
        <v>188</v>
      </c>
      <c r="C71" s="2" t="s">
        <v>128</v>
      </c>
      <c r="E71" s="6" t="n">
        <v>0.82</v>
      </c>
      <c r="F71" s="6" t="n">
        <f aca="false">'United Utilities'!F18</f>
        <v>90.2815301597317</v>
      </c>
      <c r="G71" s="2" t="s">
        <v>143</v>
      </c>
      <c r="H71" s="2" t="n">
        <f aca="false">F71/I71*100</f>
        <v>0.142825882255841</v>
      </c>
      <c r="I71" s="7" t="n">
        <v>63210.9031877095</v>
      </c>
    </row>
    <row r="72" customFormat="false" ht="12.8" hidden="false" customHeight="false" outlineLevel="0" collapsed="false">
      <c r="A72" s="2" t="s">
        <v>193</v>
      </c>
      <c r="C72" s="2" t="s">
        <v>128</v>
      </c>
      <c r="E72" s="6" t="n">
        <v>0.94</v>
      </c>
      <c r="F72" s="6" t="n">
        <f aca="false">'Severn Trent'!F21</f>
        <v>82.1556018184582</v>
      </c>
      <c r="G72" s="2" t="s">
        <v>152</v>
      </c>
      <c r="H72" s="2" t="n">
        <f aca="false">F72/I72*100</f>
        <v>0.129970618477782</v>
      </c>
      <c r="I72" s="7" t="n">
        <v>63210.9031877095</v>
      </c>
    </row>
    <row r="73" customFormat="false" ht="12.8" hidden="false" customHeight="false" outlineLevel="0" collapsed="false">
      <c r="A73" s="2" t="s">
        <v>189</v>
      </c>
      <c r="C73" s="2" t="s">
        <v>40</v>
      </c>
      <c r="E73" s="6" t="n">
        <v>0.93</v>
      </c>
      <c r="F73" s="6" t="n">
        <f aca="false">'Severn Trent'!F22</f>
        <v>81.281606054432</v>
      </c>
      <c r="G73" s="2" t="s">
        <v>152</v>
      </c>
      <c r="H73" s="2" t="n">
        <f aca="false">F73/I73*100</f>
        <v>0.128587952323763</v>
      </c>
      <c r="I73" s="7" t="n">
        <v>63210.9031877095</v>
      </c>
    </row>
    <row r="74" customFormat="false" ht="12.8" hidden="false" customHeight="false" outlineLevel="0" collapsed="false">
      <c r="A74" s="2" t="s">
        <v>194</v>
      </c>
      <c r="C74" s="2" t="s">
        <v>128</v>
      </c>
      <c r="E74" s="6" t="n">
        <v>0.9</v>
      </c>
      <c r="F74" s="6" t="n">
        <f aca="false">'Severn Trent'!F23</f>
        <v>78.6596187623536</v>
      </c>
      <c r="G74" s="2" t="s">
        <v>152</v>
      </c>
      <c r="H74" s="2" t="n">
        <f aca="false">F74/I74*100</f>
        <v>0.124439953861706</v>
      </c>
      <c r="I74" s="7" t="n">
        <v>63210.9031877095</v>
      </c>
    </row>
    <row r="75" customFormat="false" ht="12.8" hidden="false" customHeight="false" outlineLevel="0" collapsed="false">
      <c r="A75" s="2" t="s">
        <v>165</v>
      </c>
      <c r="C75" s="2" t="s">
        <v>128</v>
      </c>
      <c r="E75" s="6" t="n">
        <v>2.12</v>
      </c>
      <c r="F75" s="6" t="n">
        <f aca="false">'South West Water'!G19</f>
        <v>72.7417396734673</v>
      </c>
      <c r="G75" s="2" t="s">
        <v>159</v>
      </c>
      <c r="H75" s="2" t="n">
        <f aca="false">F75/I75*100</f>
        <v>0.115077836267353</v>
      </c>
      <c r="I75" s="7" t="n">
        <v>63210.9031877095</v>
      </c>
    </row>
    <row r="76" customFormat="false" ht="12.8" hidden="false" customHeight="false" outlineLevel="0" collapsed="false">
      <c r="A76" s="2" t="s">
        <v>191</v>
      </c>
      <c r="C76" s="2" t="s">
        <v>128</v>
      </c>
      <c r="E76" s="6" t="n">
        <v>0.81</v>
      </c>
      <c r="F76" s="6" t="n">
        <f aca="false">'Severn Trent'!F24</f>
        <v>70.7936568861182</v>
      </c>
      <c r="G76" s="2" t="s">
        <v>152</v>
      </c>
      <c r="H76" s="2" t="n">
        <f aca="false">F76/I76*100</f>
        <v>0.111995958475536</v>
      </c>
      <c r="I76" s="7" t="n">
        <v>63210.9031877095</v>
      </c>
    </row>
    <row r="77" customFormat="false" ht="12.8" hidden="false" customHeight="false" outlineLevel="0" collapsed="false">
      <c r="A77" s="2" t="s">
        <v>195</v>
      </c>
      <c r="C77" s="2" t="s">
        <v>108</v>
      </c>
      <c r="E77" s="6" t="n">
        <v>0.63</v>
      </c>
      <c r="F77" s="6" t="n">
        <f aca="false">'United Utilities'!F19</f>
        <v>69.3626390251597</v>
      </c>
      <c r="G77" s="2" t="s">
        <v>143</v>
      </c>
      <c r="H77" s="2" t="n">
        <f aca="false">F77/I77*100</f>
        <v>0.109732080269732</v>
      </c>
      <c r="I77" s="7" t="n">
        <v>63210.9031877095</v>
      </c>
    </row>
    <row r="78" customFormat="false" ht="12.8" hidden="false" customHeight="false" outlineLevel="0" collapsed="false">
      <c r="A78" s="2" t="s">
        <v>172</v>
      </c>
      <c r="C78" s="2" t="s">
        <v>173</v>
      </c>
      <c r="E78" s="6" t="n">
        <v>0.63</v>
      </c>
      <c r="F78" s="6" t="n">
        <f aca="false">'United Utilities'!F20</f>
        <v>69.3626390251597</v>
      </c>
      <c r="G78" s="2" t="s">
        <v>143</v>
      </c>
      <c r="H78" s="2" t="n">
        <f aca="false">F78/I78*100</f>
        <v>0.109732080269732</v>
      </c>
      <c r="I78" s="7" t="n">
        <v>63210.9031877095</v>
      </c>
    </row>
    <row r="79" customFormat="false" ht="12.8" hidden="false" customHeight="false" outlineLevel="0" collapsed="false">
      <c r="A79" s="2" t="s">
        <v>196</v>
      </c>
      <c r="C79" s="2" t="s">
        <v>128</v>
      </c>
      <c r="E79" s="6" t="n">
        <v>0.78</v>
      </c>
      <c r="F79" s="6" t="n">
        <f aca="false">'Severn Trent'!F25</f>
        <v>68.1716695940398</v>
      </c>
      <c r="G79" s="2" t="s">
        <v>152</v>
      </c>
      <c r="H79" s="2" t="n">
        <f aca="false">F79/I79*100</f>
        <v>0.107847960013479</v>
      </c>
      <c r="I79" s="7" t="n">
        <v>63210.9031877095</v>
      </c>
    </row>
    <row r="80" customFormat="false" ht="12.8" hidden="false" customHeight="false" outlineLevel="0" collapsed="false">
      <c r="A80" s="2" t="s">
        <v>197</v>
      </c>
      <c r="C80" s="2" t="s">
        <v>40</v>
      </c>
      <c r="E80" s="6" t="n">
        <v>0.76</v>
      </c>
      <c r="F80" s="6" t="n">
        <f aca="false">'Severn Trent'!F26</f>
        <v>66.4236780659875</v>
      </c>
      <c r="G80" s="2" t="s">
        <v>152</v>
      </c>
      <c r="H80" s="2" t="n">
        <f aca="false">F80/I80*100</f>
        <v>0.105082627705441</v>
      </c>
      <c r="I80" s="7" t="n">
        <v>63210.9031877095</v>
      </c>
    </row>
    <row r="81" customFormat="false" ht="12.8" hidden="false" customHeight="false" outlineLevel="0" collapsed="false">
      <c r="A81" s="2" t="s">
        <v>188</v>
      </c>
      <c r="C81" s="2" t="s">
        <v>128</v>
      </c>
      <c r="E81" s="6" t="n">
        <v>1.92</v>
      </c>
      <c r="F81" s="6" t="n">
        <f aca="false">'South West Water'!G20</f>
        <v>65.8793114023855</v>
      </c>
      <c r="G81" s="2" t="s">
        <v>159</v>
      </c>
      <c r="H81" s="2" t="n">
        <f aca="false">F81/I81*100</f>
        <v>0.104221436619489</v>
      </c>
      <c r="I81" s="7" t="n">
        <v>63210.9031877095</v>
      </c>
    </row>
    <row r="82" customFormat="false" ht="12.8" hidden="false" customHeight="false" outlineLevel="0" collapsed="false">
      <c r="A82" s="2" t="s">
        <v>182</v>
      </c>
      <c r="C82" s="2" t="s">
        <v>117</v>
      </c>
      <c r="E82" s="6" t="n">
        <v>0.59</v>
      </c>
      <c r="F82" s="6" t="n">
        <f aca="false">'United Utilities'!F21</f>
        <v>64.9586619441972</v>
      </c>
      <c r="G82" s="2" t="s">
        <v>143</v>
      </c>
      <c r="H82" s="2" t="n">
        <f aca="false">F82/I82*100</f>
        <v>0.10276496406213</v>
      </c>
      <c r="I82" s="7" t="n">
        <v>63210.9031877095</v>
      </c>
    </row>
    <row r="83" customFormat="false" ht="12.8" hidden="false" customHeight="false" outlineLevel="0" collapsed="false">
      <c r="A83" s="2" t="s">
        <v>192</v>
      </c>
      <c r="C83" s="2" t="s">
        <v>128</v>
      </c>
      <c r="E83" s="6" t="n">
        <v>1.81</v>
      </c>
      <c r="F83" s="6" t="n">
        <f aca="false">'South West Water'!G21</f>
        <v>62.1049758532905</v>
      </c>
      <c r="G83" s="2" t="s">
        <v>159</v>
      </c>
      <c r="H83" s="2" t="n">
        <f aca="false">F83/I83*100</f>
        <v>0.0982504168131645</v>
      </c>
      <c r="I83" s="7" t="n">
        <v>63210.9031877095</v>
      </c>
    </row>
    <row r="84" customFormat="false" ht="12.8" hidden="false" customHeight="false" outlineLevel="0" collapsed="false">
      <c r="A84" s="2" t="s">
        <v>198</v>
      </c>
      <c r="C84" s="2" t="s">
        <v>117</v>
      </c>
      <c r="E84" s="6" t="n">
        <v>0.56</v>
      </c>
      <c r="F84" s="6" t="n">
        <f aca="false">'United Utilities'!F22</f>
        <v>61.6556791334753</v>
      </c>
      <c r="G84" s="2" t="s">
        <v>143</v>
      </c>
      <c r="H84" s="2" t="n">
        <f aca="false">F84/I84*100</f>
        <v>0.0975396269064281</v>
      </c>
      <c r="I84" s="7" t="n">
        <v>63210.9031877095</v>
      </c>
    </row>
    <row r="85" customFormat="false" ht="12.8" hidden="false" customHeight="false" outlineLevel="0" collapsed="false">
      <c r="A85" s="2" t="s">
        <v>186</v>
      </c>
      <c r="C85" s="2" t="s">
        <v>128</v>
      </c>
      <c r="E85" s="6" t="n">
        <v>0.55</v>
      </c>
      <c r="F85" s="6" t="n">
        <f aca="false">'United Utilities'!F23</f>
        <v>60.5546848632347</v>
      </c>
      <c r="G85" s="2" t="s">
        <v>143</v>
      </c>
      <c r="H85" s="2" t="n">
        <f aca="false">F85/I85*100</f>
        <v>0.0957978478545276</v>
      </c>
      <c r="I85" s="7" t="n">
        <v>63210.9031877095</v>
      </c>
    </row>
    <row r="86" customFormat="false" ht="12.8" hidden="false" customHeight="false" outlineLevel="0" collapsed="false">
      <c r="A86" s="2" t="s">
        <v>199</v>
      </c>
      <c r="C86" s="2" t="s">
        <v>108</v>
      </c>
      <c r="E86" s="6" t="n">
        <v>0.69</v>
      </c>
      <c r="F86" s="6" t="n">
        <f aca="false">'Severn Trent'!F27</f>
        <v>60.3057077178044</v>
      </c>
      <c r="G86" s="2" t="s">
        <v>152</v>
      </c>
      <c r="H86" s="2" t="n">
        <f aca="false">F86/I86*100</f>
        <v>0.0954039646273082</v>
      </c>
      <c r="I86" s="7" t="n">
        <v>63210.9031877095</v>
      </c>
    </row>
    <row r="87" customFormat="false" ht="12.8" hidden="false" customHeight="false" outlineLevel="0" collapsed="false">
      <c r="A87" s="2" t="s">
        <v>200</v>
      </c>
      <c r="C87" s="2" t="s">
        <v>40</v>
      </c>
      <c r="E87" s="6" t="n">
        <v>0.68</v>
      </c>
      <c r="F87" s="6" t="n">
        <f aca="false">'Severn Trent'!F28</f>
        <v>59.4317119537783</v>
      </c>
      <c r="G87" s="2" t="s">
        <v>152</v>
      </c>
      <c r="H87" s="2" t="n">
        <f aca="false">F87/I87*100</f>
        <v>0.0940212984732893</v>
      </c>
      <c r="I87" s="7" t="n">
        <v>63210.9031877095</v>
      </c>
    </row>
    <row r="88" customFormat="false" ht="12.8" hidden="false" customHeight="false" outlineLevel="0" collapsed="false">
      <c r="A88" s="2" t="s">
        <v>179</v>
      </c>
      <c r="C88" s="2" t="s">
        <v>40</v>
      </c>
      <c r="E88" s="6" t="n">
        <v>0.5</v>
      </c>
      <c r="F88" s="6" t="n">
        <f aca="false">'United Utilities'!F24</f>
        <v>55.0497135120315</v>
      </c>
      <c r="G88" s="2" t="s">
        <v>143</v>
      </c>
      <c r="H88" s="2" t="n">
        <f aca="false">F88/I88*100</f>
        <v>0.0870889525950251</v>
      </c>
      <c r="I88" s="7" t="n">
        <v>63210.9031877095</v>
      </c>
    </row>
    <row r="89" customFormat="false" ht="12.8" hidden="false" customHeight="false" outlineLevel="0" collapsed="false">
      <c r="A89" s="2" t="s">
        <v>201</v>
      </c>
      <c r="C89" s="2" t="s">
        <v>108</v>
      </c>
      <c r="E89" s="6" t="n">
        <v>0.62</v>
      </c>
      <c r="F89" s="6" t="n">
        <f aca="false">'Severn Trent'!F29</f>
        <v>54.1877373696214</v>
      </c>
      <c r="G89" s="2" t="s">
        <v>152</v>
      </c>
      <c r="H89" s="2" t="n">
        <f aca="false">F89/I89*100</f>
        <v>0.0857253015491755</v>
      </c>
      <c r="I89" s="7" t="n">
        <v>63210.9031877095</v>
      </c>
    </row>
    <row r="90" customFormat="false" ht="12.8" hidden="false" customHeight="false" outlineLevel="0" collapsed="false">
      <c r="A90" s="2" t="s">
        <v>186</v>
      </c>
      <c r="C90" s="2" t="s">
        <v>128</v>
      </c>
      <c r="E90" s="6" t="n">
        <v>1.55</v>
      </c>
      <c r="F90" s="6" t="n">
        <f aca="false">'South West Water'!G22</f>
        <v>53.1838191008841</v>
      </c>
      <c r="G90" s="2" t="s">
        <v>159</v>
      </c>
      <c r="H90" s="2" t="n">
        <f aca="false">F90/I90*100</f>
        <v>0.084137097270942</v>
      </c>
      <c r="I90" s="7" t="n">
        <v>63210.9031877095</v>
      </c>
    </row>
    <row r="91" customFormat="false" ht="12.8" hidden="false" customHeight="false" outlineLevel="0" collapsed="false">
      <c r="A91" s="2" t="s">
        <v>202</v>
      </c>
      <c r="C91" s="2" t="s">
        <v>117</v>
      </c>
      <c r="E91" s="6" t="n">
        <v>1.53</v>
      </c>
      <c r="F91" s="6" t="n">
        <f aca="false">'South West Water'!G23</f>
        <v>52.4975762737759</v>
      </c>
      <c r="G91" s="2" t="s">
        <v>159</v>
      </c>
      <c r="H91" s="2" t="n">
        <f aca="false">F91/I91*100</f>
        <v>0.0830514573061556</v>
      </c>
      <c r="I91" s="7" t="n">
        <v>63210.9031877095</v>
      </c>
    </row>
    <row r="92" customFormat="false" ht="12.8" hidden="false" customHeight="false" outlineLevel="0" collapsed="false">
      <c r="A92" s="2" t="s">
        <v>203</v>
      </c>
      <c r="C92" s="2" t="s">
        <v>138</v>
      </c>
      <c r="D92" s="2" t="s">
        <v>109</v>
      </c>
      <c r="E92" s="6" t="n">
        <v>0.6</v>
      </c>
      <c r="F92" s="6" t="n">
        <f aca="false">'Severn Trent'!F30</f>
        <v>52.4397458415691</v>
      </c>
      <c r="G92" s="2" t="s">
        <v>152</v>
      </c>
      <c r="H92" s="2" t="n">
        <f aca="false">F92/I92*100</f>
        <v>0.0829599692411376</v>
      </c>
      <c r="I92" s="7" t="n">
        <v>63210.9031877095</v>
      </c>
    </row>
    <row r="93" customFormat="false" ht="12.8" hidden="false" customHeight="false" outlineLevel="0" collapsed="false">
      <c r="A93" s="2" t="s">
        <v>185</v>
      </c>
      <c r="C93" s="2" t="s">
        <v>173</v>
      </c>
      <c r="E93" s="6" t="n">
        <v>0.6</v>
      </c>
      <c r="F93" s="6" t="n">
        <f aca="false">'Severn Trent'!F31</f>
        <v>52.4397458415691</v>
      </c>
      <c r="G93" s="2" t="s">
        <v>152</v>
      </c>
      <c r="H93" s="2" t="n">
        <f aca="false">F93/I93*100</f>
        <v>0.0829599692411376</v>
      </c>
      <c r="I93" s="7" t="n">
        <v>63210.9031877095</v>
      </c>
    </row>
    <row r="94" customFormat="false" ht="12.8" hidden="false" customHeight="false" outlineLevel="0" collapsed="false">
      <c r="A94" s="2" t="s">
        <v>204</v>
      </c>
      <c r="C94" s="2" t="s">
        <v>119</v>
      </c>
      <c r="D94" s="2" t="s">
        <v>109</v>
      </c>
      <c r="E94" s="6" t="n">
        <v>0.59</v>
      </c>
      <c r="F94" s="6" t="n">
        <f aca="false">'Severn Trent'!F32</f>
        <v>51.5657500775429</v>
      </c>
      <c r="G94" s="2" t="s">
        <v>152</v>
      </c>
      <c r="H94" s="2" t="n">
        <f aca="false">F94/I94*100</f>
        <v>0.0815773030871186</v>
      </c>
      <c r="I94" s="7" t="n">
        <v>63210.9031877095</v>
      </c>
    </row>
    <row r="95" customFormat="false" ht="12.8" hidden="false" customHeight="false" outlineLevel="0" collapsed="false">
      <c r="A95" s="2" t="s">
        <v>205</v>
      </c>
      <c r="C95" s="2" t="s">
        <v>169</v>
      </c>
      <c r="E95" s="6" t="n">
        <v>0.58</v>
      </c>
      <c r="F95" s="6" t="n">
        <f aca="false">'Severn Trent'!F33</f>
        <v>50.6917543135168</v>
      </c>
      <c r="G95" s="2" t="s">
        <v>152</v>
      </c>
      <c r="H95" s="2" t="n">
        <f aca="false">F95/I95*100</f>
        <v>0.0801946369330997</v>
      </c>
      <c r="I95" s="7" t="n">
        <v>63210.9031877095</v>
      </c>
    </row>
    <row r="96" customFormat="false" ht="12.8" hidden="false" customHeight="false" outlineLevel="0" collapsed="false">
      <c r="A96" s="2" t="s">
        <v>206</v>
      </c>
      <c r="C96" s="2" t="s">
        <v>108</v>
      </c>
      <c r="E96" s="6" t="n">
        <v>0.57</v>
      </c>
      <c r="F96" s="6" t="n">
        <f aca="false">'Severn Trent'!F34</f>
        <v>49.8177585494906</v>
      </c>
      <c r="G96" s="2" t="s">
        <v>152</v>
      </c>
      <c r="H96" s="2" t="n">
        <f aca="false">F96/I96*100</f>
        <v>0.0788119707790807</v>
      </c>
      <c r="I96" s="7" t="n">
        <v>63210.9031877095</v>
      </c>
    </row>
    <row r="97" customFormat="false" ht="12.8" hidden="false" customHeight="false" outlineLevel="0" collapsed="false">
      <c r="A97" s="2" t="s">
        <v>197</v>
      </c>
      <c r="C97" s="2" t="s">
        <v>40</v>
      </c>
      <c r="E97" s="6" t="n">
        <v>0.43</v>
      </c>
      <c r="F97" s="6" t="n">
        <f aca="false">'United Utilities'!F25</f>
        <v>47.3427536203471</v>
      </c>
      <c r="G97" s="2" t="s">
        <v>143</v>
      </c>
      <c r="H97" s="2" t="n">
        <f aca="false">F97/I97*100</f>
        <v>0.0748964992317216</v>
      </c>
      <c r="I97" s="7" t="n">
        <v>63210.9031877095</v>
      </c>
    </row>
    <row r="98" customFormat="false" ht="12.8" hidden="false" customHeight="false" outlineLevel="0" collapsed="false">
      <c r="A98" s="2" t="s">
        <v>207</v>
      </c>
      <c r="C98" s="2" t="s">
        <v>184</v>
      </c>
      <c r="E98" s="6" t="n">
        <v>0.42</v>
      </c>
      <c r="F98" s="6" t="n">
        <f aca="false">'United Utilities'!F26</f>
        <v>46.2417593501065</v>
      </c>
      <c r="G98" s="2" t="s">
        <v>143</v>
      </c>
      <c r="H98" s="2" t="n">
        <f aca="false">F98/I98*100</f>
        <v>0.073154720179821</v>
      </c>
      <c r="I98" s="7" t="n">
        <v>63210.9031877095</v>
      </c>
    </row>
    <row r="99" customFormat="false" ht="12.8" hidden="false" customHeight="false" outlineLevel="0" collapsed="false">
      <c r="A99" s="2" t="s">
        <v>208</v>
      </c>
      <c r="C99" s="2" t="s">
        <v>128</v>
      </c>
      <c r="E99" s="6" t="n">
        <v>0.51</v>
      </c>
      <c r="F99" s="6" t="n">
        <f aca="false">'Severn Trent'!F35</f>
        <v>44.5737839653337</v>
      </c>
      <c r="G99" s="2" t="s">
        <v>152</v>
      </c>
      <c r="H99" s="2" t="n">
        <f aca="false">F99/I99*100</f>
        <v>0.070515973854967</v>
      </c>
      <c r="I99" s="7" t="n">
        <v>63210.9031877095</v>
      </c>
    </row>
    <row r="100" customFormat="false" ht="12.8" hidden="false" customHeight="false" outlineLevel="0" collapsed="false">
      <c r="A100" s="2" t="s">
        <v>175</v>
      </c>
      <c r="C100" s="2" t="s">
        <v>176</v>
      </c>
      <c r="E100" s="6" t="n">
        <v>1.29</v>
      </c>
      <c r="F100" s="6" t="n">
        <f aca="false">'South West Water'!G24</f>
        <v>44.2626623484777</v>
      </c>
      <c r="G100" s="2" t="s">
        <v>159</v>
      </c>
      <c r="H100" s="2" t="n">
        <f aca="false">F100/I100*100</f>
        <v>0.0700237777287195</v>
      </c>
      <c r="I100" s="7" t="n">
        <v>63210.9031877095</v>
      </c>
    </row>
    <row r="101" customFormat="false" ht="12.8" hidden="false" customHeight="false" outlineLevel="0" collapsed="false">
      <c r="A101" s="2" t="s">
        <v>209</v>
      </c>
      <c r="C101" s="2" t="s">
        <v>40</v>
      </c>
      <c r="E101" s="6" t="n">
        <v>0.39</v>
      </c>
      <c r="F101" s="6" t="n">
        <f aca="false">'United Utilities'!F27</f>
        <v>42.9387765393846</v>
      </c>
      <c r="G101" s="2" t="s">
        <v>143</v>
      </c>
      <c r="H101" s="2" t="n">
        <f aca="false">F101/I101*100</f>
        <v>0.0679293830241195</v>
      </c>
      <c r="I101" s="7" t="n">
        <v>63210.9031877095</v>
      </c>
    </row>
    <row r="102" customFormat="false" ht="12.8" hidden="false" customHeight="false" outlineLevel="0" collapsed="false">
      <c r="A102" s="2" t="s">
        <v>210</v>
      </c>
      <c r="C102" s="2" t="s">
        <v>128</v>
      </c>
      <c r="E102" s="6" t="n">
        <v>0.48</v>
      </c>
      <c r="F102" s="6" t="n">
        <f aca="false">'Severn Trent'!F36</f>
        <v>41.9517966732552</v>
      </c>
      <c r="G102" s="2" t="s">
        <v>152</v>
      </c>
      <c r="H102" s="2" t="n">
        <f aca="false">F102/I102*100</f>
        <v>0.0663679753929101</v>
      </c>
      <c r="I102" s="7" t="n">
        <v>63210.9031877095</v>
      </c>
    </row>
    <row r="103" customFormat="false" ht="12.8" hidden="false" customHeight="false" outlineLevel="0" collapsed="false">
      <c r="A103" s="2" t="s">
        <v>211</v>
      </c>
      <c r="C103" s="2" t="s">
        <v>128</v>
      </c>
      <c r="E103" s="6" t="n">
        <v>0.48</v>
      </c>
      <c r="F103" s="6" t="n">
        <f aca="false">'Severn Trent'!F37</f>
        <v>41.9517966732552</v>
      </c>
      <c r="G103" s="2" t="s">
        <v>152</v>
      </c>
      <c r="H103" s="2" t="n">
        <f aca="false">F103/I103*100</f>
        <v>0.0663679753929101</v>
      </c>
      <c r="I103" s="7" t="n">
        <v>63210.9031877095</v>
      </c>
    </row>
    <row r="104" customFormat="false" ht="12.8" hidden="false" customHeight="false" outlineLevel="0" collapsed="false">
      <c r="A104" s="2" t="s">
        <v>191</v>
      </c>
      <c r="C104" s="2" t="s">
        <v>128</v>
      </c>
      <c r="E104" s="6" t="n">
        <v>1.19</v>
      </c>
      <c r="F104" s="6" t="n">
        <f aca="false">'South West Water'!G25</f>
        <v>40.8314482129368</v>
      </c>
      <c r="G104" s="2" t="s">
        <v>159</v>
      </c>
      <c r="H104" s="2" t="n">
        <f aca="false">F104/I104*100</f>
        <v>0.0645955779047877</v>
      </c>
      <c r="I104" s="7" t="n">
        <v>63210.9031877095</v>
      </c>
    </row>
    <row r="105" customFormat="false" ht="12.8" hidden="false" customHeight="false" outlineLevel="0" collapsed="false">
      <c r="A105" s="2" t="s">
        <v>205</v>
      </c>
      <c r="C105" s="2" t="s">
        <v>169</v>
      </c>
      <c r="E105" s="6" t="n">
        <v>1.17</v>
      </c>
      <c r="F105" s="6" t="n">
        <f aca="false">'South West Water'!G26</f>
        <v>40.1452053858286</v>
      </c>
      <c r="G105" s="2" t="s">
        <v>159</v>
      </c>
      <c r="H105" s="2" t="n">
        <f aca="false">F105/I105*100</f>
        <v>0.0635099379400014</v>
      </c>
      <c r="I105" s="7" t="n">
        <v>63210.9031877095</v>
      </c>
    </row>
    <row r="106" customFormat="false" ht="12.8" hidden="false" customHeight="false" outlineLevel="0" collapsed="false">
      <c r="A106" s="2" t="s">
        <v>212</v>
      </c>
      <c r="C106" s="2" t="s">
        <v>40</v>
      </c>
      <c r="E106" s="6" t="n">
        <v>1.15</v>
      </c>
      <c r="F106" s="6" t="n">
        <f aca="false">'South West Water'!G27</f>
        <v>39.4589625587205</v>
      </c>
      <c r="G106" s="2" t="s">
        <v>159</v>
      </c>
      <c r="H106" s="2" t="n">
        <f aca="false">F106/I106*100</f>
        <v>0.062424297975215</v>
      </c>
      <c r="I106" s="7" t="n">
        <v>63210.9031877095</v>
      </c>
    </row>
    <row r="107" customFormat="false" ht="12.8" hidden="false" customHeight="false" outlineLevel="0" collapsed="false">
      <c r="A107" s="2" t="s">
        <v>213</v>
      </c>
      <c r="C107" s="2" t="s">
        <v>128</v>
      </c>
      <c r="E107" s="6" t="n">
        <v>0.45</v>
      </c>
      <c r="F107" s="6" t="n">
        <f aca="false">'Severn Trent'!F38</f>
        <v>39.3298093811768</v>
      </c>
      <c r="G107" s="2" t="s">
        <v>152</v>
      </c>
      <c r="H107" s="2" t="n">
        <f aca="false">F107/I107*100</f>
        <v>0.0622199769308532</v>
      </c>
      <c r="I107" s="7" t="n">
        <v>63210.9031877095</v>
      </c>
    </row>
    <row r="108" customFormat="false" ht="12.8" hidden="false" customHeight="false" outlineLevel="0" collapsed="false">
      <c r="A108" s="2" t="s">
        <v>214</v>
      </c>
      <c r="C108" s="2" t="s">
        <v>215</v>
      </c>
      <c r="E108" s="6" t="n">
        <v>0.44</v>
      </c>
      <c r="F108" s="6" t="n">
        <f aca="false">'Severn Trent'!F39</f>
        <v>38.4558136171506</v>
      </c>
      <c r="G108" s="2" t="s">
        <v>152</v>
      </c>
      <c r="H108" s="2" t="n">
        <f aca="false">F108/I108*100</f>
        <v>0.0608373107768342</v>
      </c>
      <c r="I108" s="7" t="n">
        <v>63210.9031877095</v>
      </c>
    </row>
    <row r="109" customFormat="false" ht="12.8" hidden="false" customHeight="false" outlineLevel="0" collapsed="false">
      <c r="A109" s="2" t="s">
        <v>211</v>
      </c>
      <c r="C109" s="2" t="s">
        <v>128</v>
      </c>
      <c r="E109" s="6" t="n">
        <v>1.1</v>
      </c>
      <c r="F109" s="6" t="n">
        <f aca="false">'South West Water'!G28</f>
        <v>37.74335549095</v>
      </c>
      <c r="G109" s="2" t="s">
        <v>159</v>
      </c>
      <c r="H109" s="2" t="n">
        <f aca="false">F109/I109*100</f>
        <v>0.0597101980632491</v>
      </c>
      <c r="I109" s="7" t="n">
        <v>63210.9031877095</v>
      </c>
    </row>
    <row r="110" customFormat="false" ht="12.8" hidden="false" customHeight="false" outlineLevel="0" collapsed="false">
      <c r="A110" s="2" t="s">
        <v>216</v>
      </c>
      <c r="C110" s="2" t="s">
        <v>128</v>
      </c>
      <c r="E110" s="6" t="n">
        <v>1.05</v>
      </c>
      <c r="F110" s="6" t="n">
        <f aca="false">'South West Water'!G29</f>
        <v>36.0277484231795</v>
      </c>
      <c r="G110" s="2" t="s">
        <v>159</v>
      </c>
      <c r="H110" s="2" t="n">
        <f aca="false">F110/I110*100</f>
        <v>0.0569960981512833</v>
      </c>
      <c r="I110" s="7" t="n">
        <v>63210.9031877095</v>
      </c>
    </row>
    <row r="111" customFormat="false" ht="12.8" hidden="false" customHeight="false" outlineLevel="0" collapsed="false">
      <c r="A111" s="2" t="s">
        <v>178</v>
      </c>
      <c r="C111" s="2" t="s">
        <v>40</v>
      </c>
      <c r="E111" s="6" t="n">
        <v>0.96</v>
      </c>
      <c r="F111" s="6" t="n">
        <f aca="false">'South West Water'!G30</f>
        <v>32.9396557011927</v>
      </c>
      <c r="G111" s="2" t="s">
        <v>159</v>
      </c>
      <c r="H111" s="2" t="n">
        <f aca="false">F111/I111*100</f>
        <v>0.0521107183097447</v>
      </c>
      <c r="I111" s="7" t="n">
        <v>63210.9031877095</v>
      </c>
    </row>
    <row r="112" customFormat="false" ht="12.8" hidden="false" customHeight="false" outlineLevel="0" collapsed="false">
      <c r="A112" s="2" t="s">
        <v>217</v>
      </c>
      <c r="C112" s="2" t="s">
        <v>128</v>
      </c>
      <c r="E112" s="6" t="n">
        <v>0.96</v>
      </c>
      <c r="F112" s="6" t="n">
        <f aca="false">'South West Water'!G31</f>
        <v>32.9396557011927</v>
      </c>
      <c r="G112" s="2" t="s">
        <v>159</v>
      </c>
      <c r="H112" s="2" t="n">
        <f aca="false">F112/I112*100</f>
        <v>0.0521107183097447</v>
      </c>
      <c r="I112" s="7" t="n">
        <v>63210.9031877095</v>
      </c>
    </row>
    <row r="113" customFormat="false" ht="12.8" hidden="false" customHeight="false" outlineLevel="0" collapsed="false">
      <c r="A113" s="2" t="s">
        <v>207</v>
      </c>
      <c r="C113" s="2" t="s">
        <v>184</v>
      </c>
      <c r="E113" s="6" t="n">
        <v>0.37</v>
      </c>
      <c r="F113" s="6" t="n">
        <f aca="false">'Severn Trent'!F40</f>
        <v>32.3378432689676</v>
      </c>
      <c r="G113" s="2" t="s">
        <v>152</v>
      </c>
      <c r="H113" s="2" t="n">
        <f aca="false">F113/I113*100</f>
        <v>0.0511586476987015</v>
      </c>
      <c r="I113" s="7" t="n">
        <v>63210.9031877095</v>
      </c>
    </row>
    <row r="114" customFormat="false" ht="12.8" hidden="false" customHeight="false" outlineLevel="0" collapsed="false">
      <c r="A114" s="2" t="s">
        <v>218</v>
      </c>
      <c r="C114" s="2" t="s">
        <v>40</v>
      </c>
      <c r="E114" s="6" t="n">
        <v>0.37</v>
      </c>
      <c r="F114" s="6" t="n">
        <f aca="false">'Severn Trent'!F41</f>
        <v>32.3378432689676</v>
      </c>
      <c r="G114" s="2" t="s">
        <v>152</v>
      </c>
      <c r="H114" s="2" t="n">
        <f aca="false">F114/I114*100</f>
        <v>0.0511586476987015</v>
      </c>
      <c r="I114" s="7" t="n">
        <v>63210.9031877095</v>
      </c>
    </row>
    <row r="115" customFormat="false" ht="12.8" hidden="false" customHeight="false" outlineLevel="0" collapsed="false">
      <c r="A115" s="2" t="s">
        <v>203</v>
      </c>
      <c r="C115" s="2" t="s">
        <v>138</v>
      </c>
      <c r="D115" s="2" t="s">
        <v>109</v>
      </c>
      <c r="E115" s="6" t="n">
        <v>0.28</v>
      </c>
      <c r="F115" s="6" t="n">
        <f aca="false">'United Utilities'!F28</f>
        <v>30.8278395667376</v>
      </c>
      <c r="G115" s="2" t="s">
        <v>143</v>
      </c>
      <c r="H115" s="2" t="n">
        <f aca="false">F115/I115*100</f>
        <v>0.048769813453214</v>
      </c>
      <c r="I115" s="7" t="n">
        <v>63210.9031877095</v>
      </c>
    </row>
    <row r="116" customFormat="false" ht="12.8" hidden="false" customHeight="false" outlineLevel="0" collapsed="false">
      <c r="A116" s="2" t="s">
        <v>219</v>
      </c>
      <c r="C116" s="2" t="s">
        <v>128</v>
      </c>
      <c r="E116" s="6" t="n">
        <v>0.28</v>
      </c>
      <c r="F116" s="6" t="n">
        <f aca="false">'United Utilities'!F29</f>
        <v>30.8278395667376</v>
      </c>
      <c r="G116" s="2" t="s">
        <v>143</v>
      </c>
      <c r="H116" s="2" t="n">
        <f aca="false">F116/I116*100</f>
        <v>0.048769813453214</v>
      </c>
      <c r="I116" s="7" t="n">
        <v>63210.9031877095</v>
      </c>
    </row>
    <row r="117" customFormat="false" ht="12.8" hidden="false" customHeight="false" outlineLevel="0" collapsed="false">
      <c r="A117" s="2" t="s">
        <v>204</v>
      </c>
      <c r="C117" s="2" t="s">
        <v>119</v>
      </c>
      <c r="D117" s="2" t="s">
        <v>109</v>
      </c>
      <c r="E117" s="6" t="n">
        <v>0.27</v>
      </c>
      <c r="F117" s="6" t="n">
        <f aca="false">'United Utilities'!F30</f>
        <v>29.726845296497</v>
      </c>
      <c r="G117" s="2" t="s">
        <v>143</v>
      </c>
      <c r="H117" s="2" t="n">
        <f aca="false">F117/I117*100</f>
        <v>0.0470280344013135</v>
      </c>
      <c r="I117" s="7" t="n">
        <v>63210.9031877095</v>
      </c>
    </row>
    <row r="118" customFormat="false" ht="12.8" hidden="false" customHeight="false" outlineLevel="0" collapsed="false">
      <c r="A118" s="2" t="s">
        <v>220</v>
      </c>
      <c r="C118" s="2" t="s">
        <v>221</v>
      </c>
      <c r="E118" s="6" t="n">
        <v>0.34</v>
      </c>
      <c r="F118" s="6" t="n">
        <f aca="false">'Severn Trent'!F42</f>
        <v>29.7158559768891</v>
      </c>
      <c r="G118" s="2" t="s">
        <v>152</v>
      </c>
      <c r="H118" s="2" t="n">
        <f aca="false">F118/I118*100</f>
        <v>0.0470106492366446</v>
      </c>
      <c r="I118" s="7" t="n">
        <v>63210.9031877095</v>
      </c>
    </row>
    <row r="119" customFormat="false" ht="12.8" hidden="false" customHeight="false" outlineLevel="0" collapsed="false">
      <c r="A119" s="2" t="s">
        <v>196</v>
      </c>
      <c r="C119" s="2" t="s">
        <v>128</v>
      </c>
      <c r="E119" s="6" t="n">
        <v>0.86</v>
      </c>
      <c r="F119" s="6" t="n">
        <f aca="false">'South West Water'!G32</f>
        <v>29.5084415656518</v>
      </c>
      <c r="G119" s="2" t="s">
        <v>159</v>
      </c>
      <c r="H119" s="2" t="n">
        <f aca="false">F119/I119*100</f>
        <v>0.046682518485813</v>
      </c>
      <c r="I119" s="7" t="n">
        <v>63210.9031877095</v>
      </c>
    </row>
    <row r="120" customFormat="false" ht="12.8" hidden="false" customHeight="false" outlineLevel="0" collapsed="false">
      <c r="A120" s="2" t="s">
        <v>222</v>
      </c>
      <c r="C120" s="2" t="s">
        <v>40</v>
      </c>
      <c r="E120" s="6" t="n">
        <v>0.33</v>
      </c>
      <c r="F120" s="6" t="n">
        <f aca="false">'Severn Trent'!F43</f>
        <v>28.841860212863</v>
      </c>
      <c r="G120" s="2" t="s">
        <v>152</v>
      </c>
      <c r="H120" s="2" t="n">
        <f aca="false">F120/I120*100</f>
        <v>0.0456279830826257</v>
      </c>
      <c r="I120" s="7" t="n">
        <v>63210.9031877095</v>
      </c>
    </row>
    <row r="121" customFormat="false" ht="12.8" hidden="false" customHeight="false" outlineLevel="0" collapsed="false">
      <c r="A121" s="2" t="s">
        <v>213</v>
      </c>
      <c r="C121" s="2" t="s">
        <v>128</v>
      </c>
      <c r="E121" s="6" t="n">
        <v>0.26</v>
      </c>
      <c r="F121" s="6" t="n">
        <f aca="false">'United Utilities'!F31</f>
        <v>28.6258510262564</v>
      </c>
      <c r="G121" s="2" t="s">
        <v>143</v>
      </c>
      <c r="H121" s="2" t="n">
        <f aca="false">F121/I121*100</f>
        <v>0.045286255349413</v>
      </c>
      <c r="I121" s="7" t="n">
        <v>63210.9031877095</v>
      </c>
    </row>
    <row r="122" customFormat="false" ht="12.8" hidden="false" customHeight="false" outlineLevel="0" collapsed="false">
      <c r="A122" s="2" t="s">
        <v>185</v>
      </c>
      <c r="C122" s="2" t="s">
        <v>173</v>
      </c>
      <c r="E122" s="6" t="n">
        <v>0.26</v>
      </c>
      <c r="F122" s="6" t="n">
        <f aca="false">'United Utilities'!F32</f>
        <v>28.6258510262564</v>
      </c>
      <c r="G122" s="2" t="s">
        <v>143</v>
      </c>
      <c r="H122" s="2" t="n">
        <f aca="false">F122/I122*100</f>
        <v>0.045286255349413</v>
      </c>
      <c r="I122" s="7" t="n">
        <v>63210.9031877095</v>
      </c>
    </row>
    <row r="123" customFormat="false" ht="12.8" hidden="false" customHeight="false" outlineLevel="0" collapsed="false">
      <c r="A123" s="2" t="s">
        <v>223</v>
      </c>
      <c r="C123" s="2" t="s">
        <v>40</v>
      </c>
      <c r="D123" s="2" t="s">
        <v>109</v>
      </c>
      <c r="E123" s="6" t="n">
        <v>0.32</v>
      </c>
      <c r="F123" s="6" t="n">
        <f aca="false">'Severn Trent'!F44</f>
        <v>27.9678644488368</v>
      </c>
      <c r="G123" s="2" t="s">
        <v>152</v>
      </c>
      <c r="H123" s="2" t="n">
        <f aca="false">F123/I123*100</f>
        <v>0.0442453169286067</v>
      </c>
      <c r="I123" s="7" t="n">
        <v>63210.9031877095</v>
      </c>
    </row>
    <row r="124" customFormat="false" ht="12.8" hidden="false" customHeight="false" outlineLevel="0" collapsed="false">
      <c r="A124" s="2" t="s">
        <v>216</v>
      </c>
      <c r="C124" s="2" t="s">
        <v>128</v>
      </c>
      <c r="E124" s="6" t="n">
        <v>0.32</v>
      </c>
      <c r="F124" s="6" t="n">
        <f aca="false">'Severn Trent'!F45</f>
        <v>27.9678644488368</v>
      </c>
      <c r="G124" s="2" t="s">
        <v>152</v>
      </c>
      <c r="H124" s="2" t="n">
        <f aca="false">F124/I124*100</f>
        <v>0.0442453169286067</v>
      </c>
      <c r="I124" s="7" t="n">
        <v>63210.9031877095</v>
      </c>
    </row>
    <row r="125" customFormat="false" ht="12.8" hidden="false" customHeight="false" outlineLevel="0" collapsed="false">
      <c r="A125" s="2" t="s">
        <v>224</v>
      </c>
      <c r="C125" s="2" t="s">
        <v>40</v>
      </c>
      <c r="E125" s="6" t="n">
        <v>0.25</v>
      </c>
      <c r="F125" s="6" t="n">
        <f aca="false">'United Utilities'!F33</f>
        <v>27.5248567560158</v>
      </c>
      <c r="G125" s="2" t="s">
        <v>143</v>
      </c>
      <c r="H125" s="2" t="n">
        <f aca="false">F125/I125*100</f>
        <v>0.0435444762975125</v>
      </c>
      <c r="I125" s="7" t="n">
        <v>63210.9031877095</v>
      </c>
    </row>
    <row r="126" customFormat="false" ht="12.8" hidden="false" customHeight="false" outlineLevel="0" collapsed="false">
      <c r="A126" s="2" t="s">
        <v>174</v>
      </c>
      <c r="C126" s="2" t="s">
        <v>169</v>
      </c>
      <c r="E126" s="6" t="n">
        <v>0.25</v>
      </c>
      <c r="F126" s="6" t="n">
        <f aca="false">'United Utilities'!F34</f>
        <v>27.5248567560158</v>
      </c>
      <c r="G126" s="2" t="s">
        <v>143</v>
      </c>
      <c r="H126" s="2" t="n">
        <f aca="false">F126/I126*100</f>
        <v>0.0435444762975125</v>
      </c>
      <c r="I126" s="7" t="n">
        <v>63210.9031877095</v>
      </c>
    </row>
    <row r="127" customFormat="false" ht="12.8" hidden="false" customHeight="false" outlineLevel="0" collapsed="false">
      <c r="A127" s="2" t="s">
        <v>225</v>
      </c>
      <c r="C127" s="2" t="s">
        <v>173</v>
      </c>
      <c r="E127" s="6" t="n">
        <v>0.31</v>
      </c>
      <c r="F127" s="6" t="n">
        <f aca="false">'Severn Trent'!F46</f>
        <v>27.0938686848107</v>
      </c>
      <c r="G127" s="2" t="s">
        <v>152</v>
      </c>
      <c r="H127" s="2" t="n">
        <f aca="false">F127/I127*100</f>
        <v>0.0428626507745878</v>
      </c>
      <c r="I127" s="7" t="n">
        <v>63210.9031877095</v>
      </c>
    </row>
    <row r="128" customFormat="false" ht="12.8" hidden="false" customHeight="false" outlineLevel="0" collapsed="false">
      <c r="A128" s="2" t="s">
        <v>226</v>
      </c>
      <c r="C128" s="2" t="s">
        <v>227</v>
      </c>
      <c r="E128" s="6" t="n">
        <v>0.31</v>
      </c>
      <c r="F128" s="6" t="n">
        <f aca="false">'Severn Trent'!F47</f>
        <v>27.0938686848107</v>
      </c>
      <c r="G128" s="2" t="s">
        <v>152</v>
      </c>
      <c r="H128" s="2" t="n">
        <f aca="false">F128/I128*100</f>
        <v>0.0428626507745878</v>
      </c>
      <c r="I128" s="7" t="n">
        <v>63210.9031877095</v>
      </c>
    </row>
    <row r="129" customFormat="false" ht="12.8" hidden="false" customHeight="false" outlineLevel="0" collapsed="false">
      <c r="A129" s="2" t="s">
        <v>228</v>
      </c>
      <c r="C129" s="2" t="s">
        <v>227</v>
      </c>
      <c r="E129" s="6" t="n">
        <v>0.3</v>
      </c>
      <c r="F129" s="6" t="n">
        <f aca="false">'Severn Trent'!F48</f>
        <v>26.2198729207845</v>
      </c>
      <c r="G129" s="2" t="s">
        <v>152</v>
      </c>
      <c r="H129" s="2" t="n">
        <f aca="false">F129/I129*100</f>
        <v>0.0414799846205688</v>
      </c>
      <c r="I129" s="7" t="n">
        <v>63210.9031877095</v>
      </c>
    </row>
    <row r="130" customFormat="false" ht="12.8" hidden="false" customHeight="false" outlineLevel="0" collapsed="false">
      <c r="A130" s="2" t="s">
        <v>214</v>
      </c>
      <c r="C130" s="2" t="s">
        <v>215</v>
      </c>
      <c r="E130" s="6" t="n">
        <v>0.75</v>
      </c>
      <c r="F130" s="6" t="n">
        <f aca="false">'South West Water'!G33</f>
        <v>25.7341060165568</v>
      </c>
      <c r="G130" s="2" t="s">
        <v>159</v>
      </c>
      <c r="H130" s="2" t="n">
        <f aca="false">F130/I130*100</f>
        <v>0.040711498679488</v>
      </c>
      <c r="I130" s="7" t="n">
        <v>63210.9031877095</v>
      </c>
    </row>
    <row r="131" customFormat="false" ht="12.8" hidden="false" customHeight="false" outlineLevel="0" collapsed="false">
      <c r="A131" s="2" t="s">
        <v>229</v>
      </c>
      <c r="C131" s="2" t="s">
        <v>128</v>
      </c>
      <c r="E131" s="6" t="n">
        <v>0.28</v>
      </c>
      <c r="F131" s="6" t="n">
        <f aca="false">'Severn Trent'!F49</f>
        <v>24.4718813927322</v>
      </c>
      <c r="G131" s="2" t="s">
        <v>152</v>
      </c>
      <c r="H131" s="2" t="n">
        <f aca="false">F131/I131*100</f>
        <v>0.0387146523125309</v>
      </c>
      <c r="I131" s="7" t="n">
        <v>63210.9031877095</v>
      </c>
    </row>
    <row r="132" customFormat="false" ht="12.8" hidden="false" customHeight="false" outlineLevel="0" collapsed="false">
      <c r="A132" s="2" t="s">
        <v>198</v>
      </c>
      <c r="C132" s="2" t="s">
        <v>117</v>
      </c>
      <c r="E132" s="6" t="n">
        <v>0.28</v>
      </c>
      <c r="F132" s="6" t="n">
        <f aca="false">'Severn Trent'!F50</f>
        <v>24.4718813927322</v>
      </c>
      <c r="G132" s="2" t="s">
        <v>152</v>
      </c>
      <c r="H132" s="2" t="n">
        <f aca="false">F132/I132*100</f>
        <v>0.0387146523125309</v>
      </c>
      <c r="I132" s="7" t="n">
        <v>63210.9031877095</v>
      </c>
    </row>
    <row r="133" customFormat="false" ht="12.8" hidden="false" customHeight="false" outlineLevel="0" collapsed="false">
      <c r="A133" s="2" t="s">
        <v>230</v>
      </c>
      <c r="C133" s="2" t="s">
        <v>128</v>
      </c>
      <c r="E133" s="6" t="n">
        <v>0.27</v>
      </c>
      <c r="F133" s="6" t="n">
        <f aca="false">'Severn Trent'!F51</f>
        <v>23.5978856287061</v>
      </c>
      <c r="G133" s="2" t="s">
        <v>152</v>
      </c>
      <c r="H133" s="2" t="n">
        <f aca="false">F133/I133*100</f>
        <v>0.0373319861585119</v>
      </c>
      <c r="I133" s="7" t="n">
        <v>63210.9031877095</v>
      </c>
    </row>
    <row r="134" customFormat="false" ht="12.8" hidden="false" customHeight="false" outlineLevel="0" collapsed="false">
      <c r="A134" s="2" t="s">
        <v>166</v>
      </c>
      <c r="C134" s="2" t="s">
        <v>117</v>
      </c>
      <c r="E134" s="6" t="n">
        <v>0.21</v>
      </c>
      <c r="F134" s="6" t="n">
        <f aca="false">'United Utilities'!F35</f>
        <v>23.1208796750532</v>
      </c>
      <c r="G134" s="2" t="s">
        <v>143</v>
      </c>
      <c r="H134" s="2" t="n">
        <f aca="false">F134/I134*100</f>
        <v>0.0365773600899105</v>
      </c>
      <c r="I134" s="7" t="n">
        <v>63210.9031877095</v>
      </c>
    </row>
    <row r="135" customFormat="false" ht="12.8" hidden="false" customHeight="false" outlineLevel="0" collapsed="false">
      <c r="A135" s="2" t="s">
        <v>206</v>
      </c>
      <c r="C135" s="2" t="s">
        <v>108</v>
      </c>
      <c r="E135" s="6" t="n">
        <v>0.21</v>
      </c>
      <c r="F135" s="6" t="n">
        <f aca="false">'United Utilities'!F36</f>
        <v>23.1208796750532</v>
      </c>
      <c r="G135" s="2" t="s">
        <v>143</v>
      </c>
      <c r="H135" s="2" t="n">
        <f aca="false">F135/I135*100</f>
        <v>0.0365773600899105</v>
      </c>
      <c r="I135" s="7" t="n">
        <v>63210.9031877095</v>
      </c>
    </row>
    <row r="136" customFormat="false" ht="12.8" hidden="false" customHeight="false" outlineLevel="0" collapsed="false">
      <c r="A136" s="2" t="s">
        <v>231</v>
      </c>
      <c r="C136" s="2" t="s">
        <v>126</v>
      </c>
      <c r="E136" s="6" t="n">
        <v>0.26</v>
      </c>
      <c r="F136" s="6" t="n">
        <f aca="false">'Severn Trent'!F52</f>
        <v>22.7238898646799</v>
      </c>
      <c r="G136" s="2" t="s">
        <v>152</v>
      </c>
      <c r="H136" s="2" t="n">
        <f aca="false">F136/I136*100</f>
        <v>0.035949320004493</v>
      </c>
      <c r="I136" s="7" t="n">
        <v>63210.9031877095</v>
      </c>
    </row>
    <row r="137" customFormat="false" ht="12.8" hidden="false" customHeight="false" outlineLevel="0" collapsed="false">
      <c r="A137" s="2" t="s">
        <v>183</v>
      </c>
      <c r="C137" s="2" t="s">
        <v>184</v>
      </c>
      <c r="E137" s="6" t="n">
        <v>0.26</v>
      </c>
      <c r="F137" s="6" t="n">
        <f aca="false">'Severn Trent'!F53</f>
        <v>22.7238898646799</v>
      </c>
      <c r="G137" s="2" t="s">
        <v>152</v>
      </c>
      <c r="H137" s="2" t="n">
        <f aca="false">F137/I137*100</f>
        <v>0.035949320004493</v>
      </c>
      <c r="I137" s="7" t="n">
        <v>63210.9031877095</v>
      </c>
    </row>
    <row r="138" customFormat="false" ht="12.8" hidden="false" customHeight="false" outlineLevel="0" collapsed="false">
      <c r="A138" s="2" t="s">
        <v>232</v>
      </c>
      <c r="C138" s="2" t="s">
        <v>40</v>
      </c>
      <c r="E138" s="6" t="n">
        <v>0.26</v>
      </c>
      <c r="F138" s="6" t="n">
        <f aca="false">'Severn Trent'!F54</f>
        <v>22.7238898646799</v>
      </c>
      <c r="G138" s="2" t="s">
        <v>152</v>
      </c>
      <c r="H138" s="2" t="n">
        <f aca="false">F138/I138*100</f>
        <v>0.035949320004493</v>
      </c>
      <c r="I138" s="7" t="n">
        <v>63210.9031877095</v>
      </c>
    </row>
    <row r="139" customFormat="false" ht="12.8" hidden="false" customHeight="false" outlineLevel="0" collapsed="false">
      <c r="A139" s="2" t="s">
        <v>197</v>
      </c>
      <c r="C139" s="2" t="s">
        <v>40</v>
      </c>
      <c r="E139" s="6" t="n">
        <v>0.66</v>
      </c>
      <c r="F139" s="6" t="n">
        <f aca="false">'South West Water'!G34</f>
        <v>22.64601329457</v>
      </c>
      <c r="G139" s="2" t="s">
        <v>159</v>
      </c>
      <c r="H139" s="2" t="n">
        <f aca="false">F139/I139*100</f>
        <v>0.0358261188379495</v>
      </c>
      <c r="I139" s="7" t="n">
        <v>63210.9031877095</v>
      </c>
    </row>
    <row r="140" customFormat="false" ht="12.8" hidden="false" customHeight="false" outlineLevel="0" collapsed="false">
      <c r="A140" s="2" t="s">
        <v>192</v>
      </c>
      <c r="C140" s="2" t="s">
        <v>128</v>
      </c>
      <c r="E140" s="6" t="n">
        <v>0.2</v>
      </c>
      <c r="F140" s="6" t="n">
        <f aca="false">'United Utilities'!F37</f>
        <v>22.0198854048126</v>
      </c>
      <c r="G140" s="2" t="s">
        <v>143</v>
      </c>
      <c r="H140" s="2" t="n">
        <f aca="false">F140/I140*100</f>
        <v>0.03483558103801</v>
      </c>
      <c r="I140" s="7" t="n">
        <v>63210.9031877095</v>
      </c>
    </row>
    <row r="141" customFormat="false" ht="12.8" hidden="false" customHeight="false" outlineLevel="0" collapsed="false">
      <c r="A141" s="2" t="s">
        <v>233</v>
      </c>
      <c r="C141" s="2" t="s">
        <v>108</v>
      </c>
      <c r="D141" s="2" t="s">
        <v>109</v>
      </c>
      <c r="E141" s="6" t="n">
        <v>0.24</v>
      </c>
      <c r="F141" s="6" t="n">
        <f aca="false">'Severn Trent'!F55</f>
        <v>20.9758983366276</v>
      </c>
      <c r="G141" s="2" t="s">
        <v>152</v>
      </c>
      <c r="H141" s="2" t="n">
        <f aca="false">F141/I141*100</f>
        <v>0.033183987696455</v>
      </c>
      <c r="I141" s="7" t="n">
        <v>63210.9031877095</v>
      </c>
    </row>
    <row r="142" customFormat="false" ht="12.8" hidden="false" customHeight="false" outlineLevel="0" collapsed="false">
      <c r="A142" s="2" t="s">
        <v>231</v>
      </c>
      <c r="C142" s="2" t="s">
        <v>126</v>
      </c>
      <c r="E142" s="6" t="n">
        <v>0.6</v>
      </c>
      <c r="F142" s="6" t="n">
        <f aca="false">'South West Water'!G35</f>
        <v>20.5872848132455</v>
      </c>
      <c r="G142" s="2" t="s">
        <v>159</v>
      </c>
      <c r="H142" s="2" t="n">
        <f aca="false">F142/I142*100</f>
        <v>0.0325691989435904</v>
      </c>
      <c r="I142" s="7" t="n">
        <v>63210.9031877095</v>
      </c>
    </row>
    <row r="143" customFormat="false" ht="12.8" hidden="false" customHeight="false" outlineLevel="0" collapsed="false">
      <c r="A143" s="2" t="s">
        <v>234</v>
      </c>
      <c r="C143" s="2" t="s">
        <v>40</v>
      </c>
      <c r="E143" s="6" t="n">
        <v>0.23</v>
      </c>
      <c r="F143" s="6" t="n">
        <f aca="false">'Severn Trent'!F56</f>
        <v>20.1019025726015</v>
      </c>
      <c r="G143" s="2" t="s">
        <v>152</v>
      </c>
      <c r="H143" s="2" t="n">
        <f aca="false">F143/I143*100</f>
        <v>0.0318013215424361</v>
      </c>
      <c r="I143" s="7" t="n">
        <v>63210.9031877095</v>
      </c>
    </row>
    <row r="144" customFormat="false" ht="12.8" hidden="false" customHeight="false" outlineLevel="0" collapsed="false">
      <c r="A144" s="2" t="s">
        <v>213</v>
      </c>
      <c r="C144" s="2" t="s">
        <v>128</v>
      </c>
      <c r="E144" s="6" t="n">
        <v>0.58</v>
      </c>
      <c r="F144" s="6" t="n">
        <f aca="false">'South West Water'!G36</f>
        <v>19.9010419861373</v>
      </c>
      <c r="G144" s="2" t="s">
        <v>159</v>
      </c>
      <c r="H144" s="2" t="n">
        <f aca="false">F144/I144*100</f>
        <v>0.0314835589788041</v>
      </c>
      <c r="I144" s="7" t="n">
        <v>63210.9031877095</v>
      </c>
    </row>
    <row r="145" customFormat="false" ht="12.8" hidden="false" customHeight="false" outlineLevel="0" collapsed="false">
      <c r="A145" s="2" t="s">
        <v>235</v>
      </c>
      <c r="C145" s="2" t="s">
        <v>117</v>
      </c>
      <c r="E145" s="6" t="n">
        <v>0.58</v>
      </c>
      <c r="F145" s="6" t="n">
        <f aca="false">'South West Water'!G37</f>
        <v>19.9010419861373</v>
      </c>
      <c r="G145" s="2" t="s">
        <v>159</v>
      </c>
      <c r="H145" s="2" t="n">
        <f aca="false">F145/I145*100</f>
        <v>0.0314835589788041</v>
      </c>
      <c r="I145" s="7" t="n">
        <v>63210.9031877095</v>
      </c>
    </row>
    <row r="146" customFormat="false" ht="12.8" hidden="false" customHeight="false" outlineLevel="0" collapsed="false">
      <c r="A146" s="2" t="s">
        <v>236</v>
      </c>
      <c r="C146" s="2" t="s">
        <v>40</v>
      </c>
      <c r="E146" s="6" t="n">
        <v>0.18</v>
      </c>
      <c r="F146" s="6" t="n">
        <f aca="false">'United Utilities'!F38</f>
        <v>19.8178968643313</v>
      </c>
      <c r="G146" s="2" t="s">
        <v>143</v>
      </c>
      <c r="H146" s="2" t="n">
        <f aca="false">F146/I146*100</f>
        <v>0.031352022934209</v>
      </c>
      <c r="I146" s="7" t="n">
        <v>63210.9031877095</v>
      </c>
    </row>
    <row r="147" customFormat="false" ht="12.8" hidden="false" customHeight="false" outlineLevel="0" collapsed="false">
      <c r="A147" s="2" t="s">
        <v>237</v>
      </c>
      <c r="C147" s="2" t="s">
        <v>138</v>
      </c>
      <c r="E147" s="6" t="n">
        <v>0.22</v>
      </c>
      <c r="F147" s="6" t="n">
        <f aca="false">'Severn Trent'!F57</f>
        <v>19.2279068085753</v>
      </c>
      <c r="G147" s="2" t="s">
        <v>152</v>
      </c>
      <c r="H147" s="2" t="n">
        <f aca="false">F147/I147*100</f>
        <v>0.0304186553884171</v>
      </c>
      <c r="I147" s="7" t="n">
        <v>63210.9031877095</v>
      </c>
    </row>
    <row r="148" customFormat="false" ht="12.8" hidden="false" customHeight="false" outlineLevel="0" collapsed="false">
      <c r="A148" s="2" t="s">
        <v>212</v>
      </c>
      <c r="C148" s="2" t="s">
        <v>40</v>
      </c>
      <c r="E148" s="6" t="n">
        <v>0.22</v>
      </c>
      <c r="F148" s="6" t="n">
        <f aca="false">'Severn Trent'!F58</f>
        <v>19.2279068085753</v>
      </c>
      <c r="G148" s="2" t="s">
        <v>152</v>
      </c>
      <c r="H148" s="2" t="n">
        <f aca="false">F148/I148*100</f>
        <v>0.0304186553884171</v>
      </c>
      <c r="I148" s="7" t="n">
        <v>63210.9031877095</v>
      </c>
    </row>
    <row r="149" customFormat="false" ht="12.8" hidden="false" customHeight="false" outlineLevel="0" collapsed="false">
      <c r="A149" s="2" t="s">
        <v>238</v>
      </c>
      <c r="C149" s="2" t="s">
        <v>184</v>
      </c>
      <c r="E149" s="6" t="n">
        <v>0.22</v>
      </c>
      <c r="F149" s="6" t="n">
        <f aca="false">'Severn Trent'!F59</f>
        <v>19.2279068085753</v>
      </c>
      <c r="G149" s="2" t="s">
        <v>152</v>
      </c>
      <c r="H149" s="2" t="n">
        <f aca="false">F149/I149*100</f>
        <v>0.0304186553884171</v>
      </c>
      <c r="I149" s="7" t="n">
        <v>63210.9031877095</v>
      </c>
    </row>
    <row r="150" customFormat="false" ht="12.8" hidden="false" customHeight="false" outlineLevel="0" collapsed="false">
      <c r="A150" s="2" t="s">
        <v>239</v>
      </c>
      <c r="C150" s="2" t="s">
        <v>128</v>
      </c>
      <c r="E150" s="6" t="n">
        <v>0.22</v>
      </c>
      <c r="F150" s="6" t="n">
        <f aca="false">'Severn Trent'!F60</f>
        <v>19.2279068085753</v>
      </c>
      <c r="G150" s="2" t="s">
        <v>152</v>
      </c>
      <c r="H150" s="2" t="n">
        <f aca="false">F150/I150*100</f>
        <v>0.0304186553884171</v>
      </c>
      <c r="I150" s="7" t="n">
        <v>63210.9031877095</v>
      </c>
    </row>
    <row r="151" customFormat="false" ht="12.8" hidden="false" customHeight="false" outlineLevel="0" collapsed="false">
      <c r="A151" s="2" t="s">
        <v>207</v>
      </c>
      <c r="C151" s="2" t="s">
        <v>184</v>
      </c>
      <c r="E151" s="6" t="n">
        <v>0.53</v>
      </c>
      <c r="F151" s="6" t="n">
        <f aca="false">'South West Water'!G38</f>
        <v>18.1854349183668</v>
      </c>
      <c r="G151" s="2" t="s">
        <v>159</v>
      </c>
      <c r="H151" s="2" t="n">
        <f aca="false">F151/I151*100</f>
        <v>0.0287694590668382</v>
      </c>
      <c r="I151" s="7" t="n">
        <v>63210.9031877095</v>
      </c>
    </row>
    <row r="152" customFormat="false" ht="12.8" hidden="false" customHeight="false" outlineLevel="0" collapsed="false">
      <c r="A152" s="2" t="s">
        <v>240</v>
      </c>
      <c r="C152" s="2" t="s">
        <v>40</v>
      </c>
      <c r="E152" s="6" t="n">
        <v>0.52</v>
      </c>
      <c r="F152" s="6" t="n">
        <f aca="false">'South West Water'!G39</f>
        <v>17.8423135048127</v>
      </c>
      <c r="G152" s="2" t="s">
        <v>159</v>
      </c>
      <c r="H152" s="2" t="n">
        <f aca="false">F152/I152*100</f>
        <v>0.028226639084445</v>
      </c>
      <c r="I152" s="7" t="n">
        <v>63210.9031877095</v>
      </c>
    </row>
    <row r="153" customFormat="false" ht="12.8" hidden="false" customHeight="false" outlineLevel="0" collapsed="false">
      <c r="A153" s="2" t="s">
        <v>229</v>
      </c>
      <c r="C153" s="2" t="s">
        <v>128</v>
      </c>
      <c r="E153" s="6" t="n">
        <v>0.16</v>
      </c>
      <c r="F153" s="6" t="n">
        <f aca="false">'United Utilities'!F39</f>
        <v>17.6159083238501</v>
      </c>
      <c r="G153" s="2" t="s">
        <v>143</v>
      </c>
      <c r="H153" s="2" t="n">
        <f aca="false">F153/I153*100</f>
        <v>0.027868464830408</v>
      </c>
      <c r="I153" s="7" t="n">
        <v>63210.9031877095</v>
      </c>
    </row>
    <row r="154" customFormat="false" ht="12.8" hidden="false" customHeight="false" outlineLevel="0" collapsed="false">
      <c r="A154" s="2" t="s">
        <v>183</v>
      </c>
      <c r="C154" s="2" t="s">
        <v>184</v>
      </c>
      <c r="E154" s="6" t="n">
        <v>0.16</v>
      </c>
      <c r="F154" s="6" t="n">
        <f aca="false">'United Utilities'!F40</f>
        <v>17.6159083238501</v>
      </c>
      <c r="G154" s="2" t="s">
        <v>143</v>
      </c>
      <c r="H154" s="2" t="n">
        <f aca="false">F154/I154*100</f>
        <v>0.027868464830408</v>
      </c>
      <c r="I154" s="7" t="n">
        <v>63210.9031877095</v>
      </c>
    </row>
    <row r="155" customFormat="false" ht="12.8" hidden="false" customHeight="false" outlineLevel="0" collapsed="false">
      <c r="A155" s="2" t="s">
        <v>241</v>
      </c>
      <c r="C155" s="2" t="s">
        <v>128</v>
      </c>
      <c r="E155" s="6" t="n">
        <v>0.16</v>
      </c>
      <c r="F155" s="6" t="n">
        <f aca="false">'United Utilities'!F41</f>
        <v>17.6159083238501</v>
      </c>
      <c r="G155" s="2" t="s">
        <v>143</v>
      </c>
      <c r="H155" s="2" t="n">
        <f aca="false">F155/I155*100</f>
        <v>0.027868464830408</v>
      </c>
      <c r="I155" s="7" t="n">
        <v>63210.9031877095</v>
      </c>
    </row>
    <row r="156" customFormat="false" ht="12.8" hidden="false" customHeight="false" outlineLevel="0" collapsed="false">
      <c r="A156" s="2" t="s">
        <v>242</v>
      </c>
      <c r="C156" s="2" t="s">
        <v>243</v>
      </c>
      <c r="E156" s="6" t="n">
        <v>0.16</v>
      </c>
      <c r="F156" s="6" t="n">
        <f aca="false">'United Utilities'!F42</f>
        <v>17.6159083238501</v>
      </c>
      <c r="G156" s="2" t="s">
        <v>143</v>
      </c>
      <c r="H156" s="2" t="n">
        <f aca="false">F156/I156*100</f>
        <v>0.027868464830408</v>
      </c>
      <c r="I156" s="7" t="n">
        <v>63210.9031877095</v>
      </c>
    </row>
    <row r="157" customFormat="false" ht="12.8" hidden="false" customHeight="false" outlineLevel="0" collapsed="false">
      <c r="A157" s="2" t="s">
        <v>201</v>
      </c>
      <c r="C157" s="2" t="s">
        <v>108</v>
      </c>
      <c r="E157" s="6" t="n">
        <v>0.16</v>
      </c>
      <c r="F157" s="6" t="n">
        <f aca="false">'United Utilities'!F43</f>
        <v>17.6159083238501</v>
      </c>
      <c r="G157" s="2" t="s">
        <v>143</v>
      </c>
      <c r="H157" s="2" t="n">
        <f aca="false">F157/I157*100</f>
        <v>0.027868464830408</v>
      </c>
      <c r="I157" s="7" t="n">
        <v>63210.9031877095</v>
      </c>
    </row>
    <row r="158" customFormat="false" ht="12.8" hidden="false" customHeight="false" outlineLevel="0" collapsed="false">
      <c r="A158" s="2" t="s">
        <v>244</v>
      </c>
      <c r="C158" s="2" t="s">
        <v>108</v>
      </c>
      <c r="E158" s="6" t="n">
        <v>0.2</v>
      </c>
      <c r="F158" s="6" t="n">
        <f aca="false">'Severn Trent'!F61</f>
        <v>17.479915280523</v>
      </c>
      <c r="G158" s="2" t="s">
        <v>152</v>
      </c>
      <c r="H158" s="2" t="n">
        <f aca="false">F158/I158*100</f>
        <v>0.0276533230803792</v>
      </c>
      <c r="I158" s="7" t="n">
        <v>63210.9031877095</v>
      </c>
    </row>
    <row r="159" customFormat="false" ht="12.8" hidden="false" customHeight="false" outlineLevel="0" collapsed="false">
      <c r="A159" s="2" t="s">
        <v>245</v>
      </c>
      <c r="C159" s="2" t="s">
        <v>246</v>
      </c>
      <c r="D159" s="2" t="s">
        <v>109</v>
      </c>
      <c r="E159" s="6" t="n">
        <v>0.2</v>
      </c>
      <c r="F159" s="6" t="n">
        <f aca="false">'Severn Trent'!F62</f>
        <v>17.479915280523</v>
      </c>
      <c r="G159" s="2" t="s">
        <v>152</v>
      </c>
      <c r="H159" s="2" t="n">
        <f aca="false">F159/I159*100</f>
        <v>0.0276533230803792</v>
      </c>
      <c r="I159" s="7" t="n">
        <v>63210.9031877095</v>
      </c>
    </row>
    <row r="160" customFormat="false" ht="12.8" hidden="false" customHeight="false" outlineLevel="0" collapsed="false">
      <c r="A160" s="2" t="s">
        <v>247</v>
      </c>
      <c r="C160" s="2" t="s">
        <v>40</v>
      </c>
      <c r="E160" s="6" t="n">
        <v>0.19</v>
      </c>
      <c r="F160" s="6" t="n">
        <f aca="false">'Severn Trent'!F63</f>
        <v>16.6059195164969</v>
      </c>
      <c r="G160" s="2" t="s">
        <v>152</v>
      </c>
      <c r="H160" s="2" t="n">
        <f aca="false">F160/I160*100</f>
        <v>0.0262706569263602</v>
      </c>
      <c r="I160" s="7" t="n">
        <v>63210.9031877095</v>
      </c>
    </row>
    <row r="161" customFormat="false" ht="12.8" hidden="false" customHeight="false" outlineLevel="0" collapsed="false">
      <c r="A161" s="2" t="s">
        <v>248</v>
      </c>
      <c r="C161" s="2" t="s">
        <v>128</v>
      </c>
      <c r="E161" s="6" t="n">
        <v>0.19</v>
      </c>
      <c r="F161" s="6" t="n">
        <f aca="false">'Severn Trent'!F64</f>
        <v>16.6059195164969</v>
      </c>
      <c r="G161" s="2" t="s">
        <v>152</v>
      </c>
      <c r="H161" s="2" t="n">
        <f aca="false">F161/I161*100</f>
        <v>0.0262706569263602</v>
      </c>
      <c r="I161" s="7" t="n">
        <v>63210.9031877095</v>
      </c>
    </row>
    <row r="162" customFormat="false" ht="12.8" hidden="false" customHeight="false" outlineLevel="0" collapsed="false">
      <c r="A162" s="2" t="s">
        <v>199</v>
      </c>
      <c r="C162" s="2" t="s">
        <v>108</v>
      </c>
      <c r="E162" s="6" t="n">
        <v>0.46</v>
      </c>
      <c r="F162" s="6" t="n">
        <f aca="false">'South West Water'!G40</f>
        <v>15.7835850234882</v>
      </c>
      <c r="G162" s="2" t="s">
        <v>159</v>
      </c>
      <c r="H162" s="2" t="n">
        <f aca="false">F162/I162*100</f>
        <v>0.024969719190086</v>
      </c>
      <c r="I162" s="7" t="n">
        <v>63210.9031877095</v>
      </c>
    </row>
    <row r="163" customFormat="false" ht="12.8" hidden="false" customHeight="false" outlineLevel="0" collapsed="false">
      <c r="A163" s="2" t="s">
        <v>249</v>
      </c>
      <c r="C163" s="2" t="s">
        <v>215</v>
      </c>
      <c r="E163" s="6" t="n">
        <v>0.18</v>
      </c>
      <c r="F163" s="6" t="n">
        <f aca="false">'Severn Trent'!F65</f>
        <v>15.7319237524707</v>
      </c>
      <c r="G163" s="2" t="s">
        <v>152</v>
      </c>
      <c r="H163" s="2" t="n">
        <f aca="false">F163/I163*100</f>
        <v>0.0248879907723413</v>
      </c>
      <c r="I163" s="7" t="n">
        <v>63210.9031877095</v>
      </c>
    </row>
    <row r="164" customFormat="false" ht="12.8" hidden="false" customHeight="false" outlineLevel="0" collapsed="false">
      <c r="A164" s="2" t="s">
        <v>250</v>
      </c>
      <c r="C164" s="2" t="s">
        <v>176</v>
      </c>
      <c r="E164" s="6" t="n">
        <v>0.18</v>
      </c>
      <c r="F164" s="6" t="n">
        <f aca="false">'Severn Trent'!F66</f>
        <v>15.7319237524707</v>
      </c>
      <c r="G164" s="2" t="s">
        <v>152</v>
      </c>
      <c r="H164" s="2" t="n">
        <f aca="false">F164/I164*100</f>
        <v>0.0248879907723413</v>
      </c>
      <c r="I164" s="7" t="n">
        <v>63210.9031877095</v>
      </c>
    </row>
    <row r="165" customFormat="false" ht="12.8" hidden="false" customHeight="false" outlineLevel="0" collapsed="false">
      <c r="A165" s="2" t="s">
        <v>224</v>
      </c>
      <c r="C165" s="2" t="s">
        <v>40</v>
      </c>
      <c r="E165" s="6" t="n">
        <v>0.45</v>
      </c>
      <c r="F165" s="6" t="n">
        <f aca="false">'South West Water'!G41</f>
        <v>15.4404636099341</v>
      </c>
      <c r="G165" s="2" t="s">
        <v>159</v>
      </c>
      <c r="H165" s="2" t="n">
        <f aca="false">F165/I165*100</f>
        <v>0.0244268992076928</v>
      </c>
      <c r="I165" s="7" t="n">
        <v>63210.9031877095</v>
      </c>
    </row>
    <row r="166" customFormat="false" ht="12.8" hidden="false" customHeight="false" outlineLevel="0" collapsed="false">
      <c r="A166" s="2" t="s">
        <v>230</v>
      </c>
      <c r="C166" s="2" t="s">
        <v>128</v>
      </c>
      <c r="E166" s="6" t="n">
        <v>0.45</v>
      </c>
      <c r="F166" s="6" t="n">
        <f aca="false">'South West Water'!G42</f>
        <v>15.4404636099341</v>
      </c>
      <c r="G166" s="2" t="s">
        <v>159</v>
      </c>
      <c r="H166" s="2" t="n">
        <f aca="false">F166/I166*100</f>
        <v>0.0244268992076928</v>
      </c>
      <c r="I166" s="7" t="n">
        <v>63210.9031877095</v>
      </c>
    </row>
    <row r="167" customFormat="false" ht="12.8" hidden="false" customHeight="false" outlineLevel="0" collapsed="false">
      <c r="A167" s="2" t="s">
        <v>248</v>
      </c>
      <c r="C167" s="2" t="s">
        <v>128</v>
      </c>
      <c r="E167" s="6" t="n">
        <v>0.45</v>
      </c>
      <c r="F167" s="6" t="n">
        <f aca="false">'South West Water'!G43</f>
        <v>15.4404636099341</v>
      </c>
      <c r="G167" s="2" t="s">
        <v>159</v>
      </c>
      <c r="H167" s="2" t="n">
        <f aca="false">F167/I167*100</f>
        <v>0.0244268992076928</v>
      </c>
      <c r="I167" s="7" t="n">
        <v>63210.9031877095</v>
      </c>
    </row>
    <row r="168" customFormat="false" ht="12.8" hidden="false" customHeight="false" outlineLevel="0" collapsed="false">
      <c r="A168" s="2" t="s">
        <v>202</v>
      </c>
      <c r="C168" s="2" t="s">
        <v>117</v>
      </c>
      <c r="E168" s="6" t="n">
        <v>0.14</v>
      </c>
      <c r="F168" s="6" t="n">
        <f aca="false">'United Utilities'!F44</f>
        <v>15.4139197833688</v>
      </c>
      <c r="G168" s="2" t="s">
        <v>143</v>
      </c>
      <c r="H168" s="2" t="n">
        <f aca="false">F168/I168*100</f>
        <v>0.024384906726607</v>
      </c>
      <c r="I168" s="7" t="n">
        <v>63210.9031877095</v>
      </c>
    </row>
    <row r="169" customFormat="false" ht="12.8" hidden="false" customHeight="false" outlineLevel="0" collapsed="false">
      <c r="A169" s="2" t="s">
        <v>251</v>
      </c>
      <c r="C169" s="2" t="s">
        <v>184</v>
      </c>
      <c r="E169" s="6" t="n">
        <v>0.14</v>
      </c>
      <c r="F169" s="6" t="n">
        <f aca="false">'United Utilities'!F45</f>
        <v>15.4139197833688</v>
      </c>
      <c r="G169" s="2" t="s">
        <v>143</v>
      </c>
      <c r="H169" s="2" t="n">
        <f aca="false">F169/I169*100</f>
        <v>0.024384906726607</v>
      </c>
      <c r="I169" s="7" t="n">
        <v>63210.9031877095</v>
      </c>
    </row>
    <row r="170" customFormat="false" ht="12.8" hidden="false" customHeight="false" outlineLevel="0" collapsed="false">
      <c r="A170" s="2" t="s">
        <v>205</v>
      </c>
      <c r="C170" s="2" t="s">
        <v>169</v>
      </c>
      <c r="E170" s="6" t="n">
        <v>0.14</v>
      </c>
      <c r="F170" s="6" t="n">
        <f aca="false">'United Utilities'!F46</f>
        <v>15.4139197833688</v>
      </c>
      <c r="G170" s="2" t="s">
        <v>143</v>
      </c>
      <c r="H170" s="2" t="n">
        <f aca="false">F170/I170*100</f>
        <v>0.024384906726607</v>
      </c>
      <c r="I170" s="7" t="n">
        <v>63210.9031877095</v>
      </c>
    </row>
    <row r="171" customFormat="false" ht="12.8" hidden="false" customHeight="false" outlineLevel="0" collapsed="false">
      <c r="A171" s="2" t="s">
        <v>230</v>
      </c>
      <c r="C171" s="2" t="s">
        <v>128</v>
      </c>
      <c r="E171" s="6" t="n">
        <v>0.14</v>
      </c>
      <c r="F171" s="6" t="n">
        <f aca="false">'United Utilities'!F47</f>
        <v>15.4139197833688</v>
      </c>
      <c r="G171" s="2" t="s">
        <v>143</v>
      </c>
      <c r="H171" s="2" t="n">
        <f aca="false">F171/I171*100</f>
        <v>0.024384906726607</v>
      </c>
      <c r="I171" s="7" t="n">
        <v>63210.9031877095</v>
      </c>
    </row>
    <row r="172" customFormat="false" ht="12.8" hidden="false" customHeight="false" outlineLevel="0" collapsed="false">
      <c r="A172" s="2" t="s">
        <v>252</v>
      </c>
      <c r="C172" s="2" t="s">
        <v>128</v>
      </c>
      <c r="E172" s="6" t="n">
        <v>0.17</v>
      </c>
      <c r="F172" s="6" t="n">
        <f aca="false">'Severn Trent'!F67</f>
        <v>14.8579279884446</v>
      </c>
      <c r="G172" s="2" t="s">
        <v>152</v>
      </c>
      <c r="H172" s="2" t="n">
        <f aca="false">F172/I172*100</f>
        <v>0.0235053246183223</v>
      </c>
      <c r="I172" s="7" t="n">
        <v>63210.9031877095</v>
      </c>
    </row>
    <row r="173" customFormat="false" ht="12.8" hidden="false" customHeight="false" outlineLevel="0" collapsed="false">
      <c r="A173" s="2" t="s">
        <v>237</v>
      </c>
      <c r="C173" s="2" t="s">
        <v>138</v>
      </c>
      <c r="E173" s="6" t="n">
        <v>0.13</v>
      </c>
      <c r="F173" s="6" t="n">
        <f aca="false">'United Utilities'!F48</f>
        <v>14.3129255131282</v>
      </c>
      <c r="G173" s="2" t="s">
        <v>143</v>
      </c>
      <c r="H173" s="2" t="n">
        <f aca="false">F173/I173*100</f>
        <v>0.0226431276747065</v>
      </c>
      <c r="I173" s="7" t="n">
        <v>63210.9031877095</v>
      </c>
    </row>
    <row r="174" customFormat="false" ht="12.8" hidden="false" customHeight="false" outlineLevel="0" collapsed="false">
      <c r="A174" s="2" t="s">
        <v>244</v>
      </c>
      <c r="C174" s="2" t="s">
        <v>108</v>
      </c>
      <c r="E174" s="6" t="n">
        <v>0.13</v>
      </c>
      <c r="F174" s="6" t="n">
        <f aca="false">'United Utilities'!F49</f>
        <v>14.3129255131282</v>
      </c>
      <c r="G174" s="2" t="s">
        <v>143</v>
      </c>
      <c r="H174" s="2" t="n">
        <f aca="false">F174/I174*100</f>
        <v>0.0226431276747065</v>
      </c>
      <c r="I174" s="7" t="n">
        <v>63210.9031877095</v>
      </c>
    </row>
    <row r="175" customFormat="false" ht="12.8" hidden="false" customHeight="false" outlineLevel="0" collapsed="false">
      <c r="A175" s="2" t="s">
        <v>194</v>
      </c>
      <c r="C175" s="2" t="s">
        <v>128</v>
      </c>
      <c r="E175" s="6" t="n">
        <v>0.13</v>
      </c>
      <c r="F175" s="6" t="n">
        <f aca="false">'United Utilities'!F50</f>
        <v>14.3129255131282</v>
      </c>
      <c r="G175" s="2" t="s">
        <v>143</v>
      </c>
      <c r="H175" s="2" t="n">
        <f aca="false">F175/I175*100</f>
        <v>0.0226431276747065</v>
      </c>
      <c r="I175" s="7" t="n">
        <v>63210.9031877095</v>
      </c>
    </row>
    <row r="176" customFormat="false" ht="12.8" hidden="false" customHeight="false" outlineLevel="0" collapsed="false">
      <c r="A176" s="2" t="s">
        <v>253</v>
      </c>
      <c r="C176" s="2" t="s">
        <v>40</v>
      </c>
      <c r="E176" s="6" t="n">
        <v>0.13</v>
      </c>
      <c r="F176" s="6" t="n">
        <f aca="false">'United Utilities'!F51</f>
        <v>14.3129255131282</v>
      </c>
      <c r="G176" s="2" t="s">
        <v>143</v>
      </c>
      <c r="H176" s="2" t="n">
        <f aca="false">F176/I176*100</f>
        <v>0.0226431276747065</v>
      </c>
      <c r="I176" s="7" t="n">
        <v>63210.9031877095</v>
      </c>
    </row>
    <row r="177" customFormat="false" ht="12.8" hidden="false" customHeight="false" outlineLevel="0" collapsed="false">
      <c r="A177" s="2" t="s">
        <v>196</v>
      </c>
      <c r="C177" s="2" t="s">
        <v>128</v>
      </c>
      <c r="E177" s="6" t="n">
        <v>0.13</v>
      </c>
      <c r="F177" s="6" t="n">
        <f aca="false">'United Utilities'!F52</f>
        <v>14.3129255131282</v>
      </c>
      <c r="G177" s="2" t="s">
        <v>143</v>
      </c>
      <c r="H177" s="2" t="n">
        <f aca="false">F177/I177*100</f>
        <v>0.0226431276747065</v>
      </c>
      <c r="I177" s="7" t="n">
        <v>63210.9031877095</v>
      </c>
    </row>
    <row r="178" customFormat="false" ht="12.8" hidden="false" customHeight="false" outlineLevel="0" collapsed="false">
      <c r="A178" s="2" t="s">
        <v>223</v>
      </c>
      <c r="C178" s="2" t="s">
        <v>40</v>
      </c>
      <c r="E178" s="6" t="n">
        <v>0.13</v>
      </c>
      <c r="F178" s="6" t="n">
        <f aca="false">'United Utilities'!F53</f>
        <v>14.3129255131282</v>
      </c>
      <c r="G178" s="2" t="s">
        <v>143</v>
      </c>
      <c r="H178" s="2" t="n">
        <f aca="false">F178/I178*100</f>
        <v>0.0226431276747065</v>
      </c>
      <c r="I178" s="7" t="n">
        <v>63210.9031877095</v>
      </c>
    </row>
    <row r="179" customFormat="false" ht="12.8" hidden="false" customHeight="false" outlineLevel="0" collapsed="false">
      <c r="A179" s="2" t="s">
        <v>245</v>
      </c>
      <c r="C179" s="2" t="s">
        <v>246</v>
      </c>
      <c r="D179" s="2" t="s">
        <v>109</v>
      </c>
      <c r="E179" s="6" t="n">
        <v>0.13</v>
      </c>
      <c r="F179" s="6" t="n">
        <f aca="false">'United Utilities'!F54</f>
        <v>14.3129255131282</v>
      </c>
      <c r="G179" s="2" t="s">
        <v>143</v>
      </c>
      <c r="H179" s="2" t="n">
        <f aca="false">F179/I179*100</f>
        <v>0.0226431276747065</v>
      </c>
      <c r="I179" s="7" t="n">
        <v>63210.9031877095</v>
      </c>
    </row>
    <row r="180" customFormat="false" ht="12.8" hidden="false" customHeight="false" outlineLevel="0" collapsed="false">
      <c r="A180" s="2" t="s">
        <v>254</v>
      </c>
      <c r="C180" s="2" t="s">
        <v>255</v>
      </c>
      <c r="D180" s="2" t="s">
        <v>109</v>
      </c>
      <c r="E180" s="6" t="n">
        <v>0.16</v>
      </c>
      <c r="F180" s="6" t="n">
        <f aca="false">'Severn Trent'!F68</f>
        <v>13.9839322244184</v>
      </c>
      <c r="G180" s="2" t="s">
        <v>152</v>
      </c>
      <c r="H180" s="2" t="n">
        <f aca="false">F180/I180*100</f>
        <v>0.0221226584643034</v>
      </c>
      <c r="I180" s="7" t="n">
        <v>63210.9031877095</v>
      </c>
    </row>
    <row r="181" customFormat="false" ht="12.8" hidden="false" customHeight="false" outlineLevel="0" collapsed="false">
      <c r="A181" s="2" t="s">
        <v>206</v>
      </c>
      <c r="C181" s="2" t="s">
        <v>108</v>
      </c>
      <c r="E181" s="6" t="n">
        <v>0.4</v>
      </c>
      <c r="F181" s="6" t="n">
        <f aca="false">'South West Water'!G44</f>
        <v>13.7248565421636</v>
      </c>
      <c r="G181" s="2" t="s">
        <v>159</v>
      </c>
      <c r="H181" s="2" t="n">
        <f aca="false">F181/I181*100</f>
        <v>0.021712799295727</v>
      </c>
      <c r="I181" s="7" t="n">
        <v>63210.9031877095</v>
      </c>
    </row>
    <row r="182" customFormat="false" ht="12.8" hidden="false" customHeight="false" outlineLevel="0" collapsed="false">
      <c r="A182" s="2" t="s">
        <v>256</v>
      </c>
      <c r="C182" s="2" t="s">
        <v>40</v>
      </c>
      <c r="E182" s="6" t="n">
        <v>0.12</v>
      </c>
      <c r="F182" s="6" t="n">
        <f aca="false">'United Utilities'!F55</f>
        <v>13.2119312428876</v>
      </c>
      <c r="G182" s="2" t="s">
        <v>143</v>
      </c>
      <c r="H182" s="2" t="n">
        <f aca="false">F182/I182*100</f>
        <v>0.020901348622806</v>
      </c>
      <c r="I182" s="7" t="n">
        <v>63210.9031877095</v>
      </c>
    </row>
    <row r="183" customFormat="false" ht="12.8" hidden="false" customHeight="false" outlineLevel="0" collapsed="false">
      <c r="A183" s="2" t="s">
        <v>228</v>
      </c>
      <c r="C183" s="2" t="s">
        <v>227</v>
      </c>
      <c r="E183" s="6" t="n">
        <v>0.12</v>
      </c>
      <c r="F183" s="6" t="n">
        <f aca="false">'United Utilities'!F56</f>
        <v>13.2119312428876</v>
      </c>
      <c r="G183" s="2" t="s">
        <v>143</v>
      </c>
      <c r="H183" s="2" t="n">
        <f aca="false">F183/I183*100</f>
        <v>0.020901348622806</v>
      </c>
      <c r="I183" s="7" t="n">
        <v>63210.9031877095</v>
      </c>
    </row>
    <row r="184" customFormat="false" ht="12.8" hidden="false" customHeight="false" outlineLevel="0" collapsed="false">
      <c r="A184" s="2" t="s">
        <v>208</v>
      </c>
      <c r="C184" s="2" t="s">
        <v>128</v>
      </c>
      <c r="E184" s="6" t="n">
        <v>0.12</v>
      </c>
      <c r="F184" s="6" t="n">
        <f aca="false">'United Utilities'!F57</f>
        <v>13.2119312428876</v>
      </c>
      <c r="G184" s="2" t="s">
        <v>143</v>
      </c>
      <c r="H184" s="2" t="n">
        <f aca="false">F184/I184*100</f>
        <v>0.020901348622806</v>
      </c>
      <c r="I184" s="7" t="n">
        <v>63210.9031877095</v>
      </c>
    </row>
    <row r="185" customFormat="false" ht="12.8" hidden="false" customHeight="false" outlineLevel="0" collapsed="false">
      <c r="A185" s="2" t="s">
        <v>241</v>
      </c>
      <c r="C185" s="2" t="s">
        <v>128</v>
      </c>
      <c r="E185" s="6" t="n">
        <v>0.15</v>
      </c>
      <c r="F185" s="6" t="n">
        <f aca="false">'Severn Trent'!F69</f>
        <v>13.1099364603923</v>
      </c>
      <c r="G185" s="2" t="s">
        <v>152</v>
      </c>
      <c r="H185" s="2" t="n">
        <f aca="false">F185/I185*100</f>
        <v>0.0207399923102844</v>
      </c>
      <c r="I185" s="7" t="n">
        <v>63210.9031877095</v>
      </c>
    </row>
    <row r="186" customFormat="false" ht="12.8" hidden="false" customHeight="false" outlineLevel="0" collapsed="false">
      <c r="A186" s="2" t="s">
        <v>219</v>
      </c>
      <c r="C186" s="2" t="s">
        <v>128</v>
      </c>
      <c r="E186" s="6" t="n">
        <v>0.15</v>
      </c>
      <c r="F186" s="6" t="n">
        <f aca="false">'Severn Trent'!F70</f>
        <v>13.1099364603923</v>
      </c>
      <c r="G186" s="2" t="s">
        <v>152</v>
      </c>
      <c r="H186" s="2" t="n">
        <f aca="false">F186/I186*100</f>
        <v>0.0207399923102844</v>
      </c>
      <c r="I186" s="7" t="n">
        <v>63210.9031877095</v>
      </c>
    </row>
    <row r="187" customFormat="false" ht="12.8" hidden="false" customHeight="false" outlineLevel="0" collapsed="false">
      <c r="A187" s="2" t="s">
        <v>257</v>
      </c>
      <c r="C187" s="2" t="s">
        <v>40</v>
      </c>
      <c r="E187" s="6" t="n">
        <v>0.15</v>
      </c>
      <c r="F187" s="6" t="n">
        <f aca="false">'Severn Trent'!F71</f>
        <v>13.1099364603923</v>
      </c>
      <c r="G187" s="2" t="s">
        <v>152</v>
      </c>
      <c r="H187" s="2" t="n">
        <f aca="false">F187/I187*100</f>
        <v>0.0207399923102844</v>
      </c>
      <c r="I187" s="7" t="n">
        <v>63210.9031877095</v>
      </c>
    </row>
    <row r="188" customFormat="false" ht="12.8" hidden="false" customHeight="false" outlineLevel="0" collapsed="false">
      <c r="A188" s="2" t="s">
        <v>181</v>
      </c>
      <c r="C188" s="2" t="s">
        <v>161</v>
      </c>
      <c r="D188" s="2" t="s">
        <v>109</v>
      </c>
      <c r="E188" s="6" t="n">
        <v>0.38</v>
      </c>
      <c r="F188" s="6" t="n">
        <f aca="false">'South West Water'!G45</f>
        <v>13.0386137150555</v>
      </c>
      <c r="G188" s="2" t="s">
        <v>159</v>
      </c>
      <c r="H188" s="2" t="n">
        <f aca="false">F188/I188*100</f>
        <v>0.0206271593309406</v>
      </c>
      <c r="I188" s="7" t="n">
        <v>63210.9031877095</v>
      </c>
    </row>
    <row r="189" customFormat="false" ht="12.8" hidden="false" customHeight="false" outlineLevel="0" collapsed="false">
      <c r="A189" s="2" t="s">
        <v>179</v>
      </c>
      <c r="C189" s="2" t="s">
        <v>40</v>
      </c>
      <c r="E189" s="6" t="n">
        <v>0.14</v>
      </c>
      <c r="F189" s="6" t="n">
        <f aca="false">'Severn Trent'!F72</f>
        <v>12.2359406963661</v>
      </c>
      <c r="G189" s="2" t="s">
        <v>152</v>
      </c>
      <c r="H189" s="2" t="n">
        <f aca="false">F189/I189*100</f>
        <v>0.0193573261562654</v>
      </c>
      <c r="I189" s="7" t="n">
        <v>63210.9031877095</v>
      </c>
    </row>
    <row r="190" customFormat="false" ht="12.8" hidden="false" customHeight="false" outlineLevel="0" collapsed="false">
      <c r="A190" s="2" t="s">
        <v>172</v>
      </c>
      <c r="C190" s="2" t="s">
        <v>173</v>
      </c>
      <c r="E190" s="6" t="n">
        <v>0.14</v>
      </c>
      <c r="F190" s="6" t="n">
        <f aca="false">'Severn Trent'!F73</f>
        <v>12.2359406963661</v>
      </c>
      <c r="G190" s="2" t="s">
        <v>152</v>
      </c>
      <c r="H190" s="2" t="n">
        <f aca="false">F190/I190*100</f>
        <v>0.0193573261562654</v>
      </c>
      <c r="I190" s="7" t="n">
        <v>63210.9031877095</v>
      </c>
    </row>
    <row r="191" customFormat="false" ht="12.8" hidden="false" customHeight="false" outlineLevel="0" collapsed="false">
      <c r="A191" s="2" t="s">
        <v>258</v>
      </c>
      <c r="C191" s="2" t="s">
        <v>108</v>
      </c>
      <c r="D191" s="2" t="s">
        <v>109</v>
      </c>
      <c r="E191" s="6" t="n">
        <v>0.14</v>
      </c>
      <c r="F191" s="6" t="n">
        <f aca="false">'Severn Trent'!F74</f>
        <v>12.2359406963661</v>
      </c>
      <c r="G191" s="2" t="s">
        <v>152</v>
      </c>
      <c r="H191" s="2" t="n">
        <f aca="false">F191/I191*100</f>
        <v>0.0193573261562654</v>
      </c>
      <c r="I191" s="7" t="n">
        <v>63210.9031877095</v>
      </c>
    </row>
    <row r="192" customFormat="false" ht="12.8" hidden="false" customHeight="false" outlineLevel="0" collapsed="false">
      <c r="A192" s="2" t="s">
        <v>259</v>
      </c>
      <c r="C192" s="2" t="s">
        <v>108</v>
      </c>
      <c r="D192" s="2" t="s">
        <v>109</v>
      </c>
      <c r="E192" s="6" t="n">
        <v>0.14</v>
      </c>
      <c r="F192" s="6" t="n">
        <f aca="false">'Severn Trent'!F75</f>
        <v>12.2359406963661</v>
      </c>
      <c r="G192" s="2" t="s">
        <v>152</v>
      </c>
      <c r="H192" s="2" t="n">
        <f aca="false">F192/I192*100</f>
        <v>0.0193573261562654</v>
      </c>
      <c r="I192" s="7" t="n">
        <v>63210.9031877095</v>
      </c>
    </row>
    <row r="193" customFormat="false" ht="12.8" hidden="false" customHeight="false" outlineLevel="0" collapsed="false">
      <c r="A193" s="2" t="s">
        <v>260</v>
      </c>
      <c r="C193" s="2" t="s">
        <v>184</v>
      </c>
      <c r="E193" s="6" t="n">
        <v>0.11</v>
      </c>
      <c r="F193" s="6" t="n">
        <f aca="false">'United Utilities'!F58</f>
        <v>12.1109369726469</v>
      </c>
      <c r="G193" s="2" t="s">
        <v>143</v>
      </c>
      <c r="H193" s="2" t="n">
        <f aca="false">F193/I193*100</f>
        <v>0.0191595695709055</v>
      </c>
      <c r="I193" s="7" t="n">
        <v>63210.9031877095</v>
      </c>
    </row>
    <row r="194" customFormat="false" ht="12.8" hidden="false" customHeight="false" outlineLevel="0" collapsed="false">
      <c r="A194" s="2" t="s">
        <v>261</v>
      </c>
      <c r="C194" s="2" t="s">
        <v>128</v>
      </c>
      <c r="E194" s="6" t="n">
        <v>0.11</v>
      </c>
      <c r="F194" s="6" t="n">
        <f aca="false">'United Utilities'!F59</f>
        <v>12.1109369726469</v>
      </c>
      <c r="G194" s="2" t="s">
        <v>143</v>
      </c>
      <c r="H194" s="2" t="n">
        <f aca="false">F194/I194*100</f>
        <v>0.0191595695709055</v>
      </c>
      <c r="I194" s="7" t="n">
        <v>63210.9031877095</v>
      </c>
    </row>
    <row r="195" customFormat="false" ht="12.8" hidden="false" customHeight="false" outlineLevel="0" collapsed="false">
      <c r="A195" s="2" t="s">
        <v>262</v>
      </c>
      <c r="C195" s="2" t="s">
        <v>117</v>
      </c>
      <c r="E195" s="6" t="n">
        <v>0.11</v>
      </c>
      <c r="F195" s="6" t="n">
        <f aca="false">'United Utilities'!F60</f>
        <v>12.1109369726469</v>
      </c>
      <c r="G195" s="2" t="s">
        <v>143</v>
      </c>
      <c r="H195" s="2" t="n">
        <f aca="false">F195/I195*100</f>
        <v>0.0191595695709055</v>
      </c>
      <c r="I195" s="7" t="n">
        <v>63210.9031877095</v>
      </c>
    </row>
    <row r="196" customFormat="false" ht="12.8" hidden="false" customHeight="false" outlineLevel="0" collapsed="false">
      <c r="A196" s="2" t="s">
        <v>234</v>
      </c>
      <c r="C196" s="2" t="s">
        <v>40</v>
      </c>
      <c r="E196" s="6" t="n">
        <v>0.11</v>
      </c>
      <c r="F196" s="6" t="n">
        <f aca="false">'United Utilities'!F61</f>
        <v>12.1109369726469</v>
      </c>
      <c r="G196" s="2" t="s">
        <v>143</v>
      </c>
      <c r="H196" s="2" t="n">
        <f aca="false">F196/I196*100</f>
        <v>0.0191595695709055</v>
      </c>
      <c r="I196" s="7" t="n">
        <v>63210.9031877095</v>
      </c>
    </row>
    <row r="197" customFormat="false" ht="12.8" hidden="false" customHeight="false" outlineLevel="0" collapsed="false">
      <c r="A197" s="2" t="s">
        <v>263</v>
      </c>
      <c r="C197" s="2" t="s">
        <v>128</v>
      </c>
      <c r="E197" s="6" t="n">
        <v>0.35</v>
      </c>
      <c r="F197" s="6" t="n">
        <f aca="false">'South West Water'!G46</f>
        <v>12.0092494743932</v>
      </c>
      <c r="G197" s="2" t="s">
        <v>159</v>
      </c>
      <c r="H197" s="2" t="n">
        <f aca="false">F197/I197*100</f>
        <v>0.0189986993837611</v>
      </c>
      <c r="I197" s="7" t="n">
        <v>63210.9031877095</v>
      </c>
    </row>
    <row r="198" customFormat="false" ht="12.8" hidden="false" customHeight="false" outlineLevel="0" collapsed="false">
      <c r="A198" s="2" t="s">
        <v>182</v>
      </c>
      <c r="C198" s="2" t="s">
        <v>117</v>
      </c>
      <c r="E198" s="6" t="n">
        <v>0.13</v>
      </c>
      <c r="F198" s="6" t="n">
        <f aca="false">'Severn Trent'!F76</f>
        <v>11.36194493234</v>
      </c>
      <c r="G198" s="2" t="s">
        <v>152</v>
      </c>
      <c r="H198" s="2" t="n">
        <f aca="false">F198/I198*100</f>
        <v>0.0179746600022465</v>
      </c>
      <c r="I198" s="7" t="n">
        <v>63210.9031877095</v>
      </c>
    </row>
    <row r="199" customFormat="false" ht="12.8" hidden="false" customHeight="false" outlineLevel="0" collapsed="false">
      <c r="A199" s="2" t="s">
        <v>264</v>
      </c>
      <c r="C199" s="2" t="s">
        <v>176</v>
      </c>
      <c r="D199" s="2" t="s">
        <v>109</v>
      </c>
      <c r="E199" s="6" t="n">
        <v>0.1</v>
      </c>
      <c r="F199" s="6" t="n">
        <f aca="false">'United Utilities'!F62</f>
        <v>11.0099427024063</v>
      </c>
      <c r="G199" s="2" t="s">
        <v>143</v>
      </c>
      <c r="H199" s="2" t="n">
        <f aca="false">F199/I199*100</f>
        <v>0.017417790519005</v>
      </c>
      <c r="I199" s="7" t="n">
        <v>63210.9031877095</v>
      </c>
    </row>
    <row r="200" customFormat="false" ht="12.8" hidden="false" customHeight="false" outlineLevel="0" collapsed="false">
      <c r="A200" s="2" t="s">
        <v>265</v>
      </c>
      <c r="C200" s="2" t="s">
        <v>173</v>
      </c>
      <c r="E200" s="6" t="n">
        <v>0.31</v>
      </c>
      <c r="F200" s="6" t="n">
        <f aca="false">'South West Water'!G47</f>
        <v>10.6367638201768</v>
      </c>
      <c r="G200" s="2" t="s">
        <v>159</v>
      </c>
      <c r="H200" s="2" t="n">
        <f aca="false">F200/I200*100</f>
        <v>0.0168274194541884</v>
      </c>
      <c r="I200" s="7" t="n">
        <v>63210.9031877095</v>
      </c>
    </row>
    <row r="201" customFormat="false" ht="12.8" hidden="false" customHeight="false" outlineLevel="0" collapsed="false">
      <c r="A201" s="2" t="s">
        <v>266</v>
      </c>
      <c r="C201" s="2" t="s">
        <v>173</v>
      </c>
      <c r="E201" s="6" t="n">
        <v>0.12</v>
      </c>
      <c r="F201" s="6" t="n">
        <f aca="false">'Severn Trent'!F77</f>
        <v>10.4879491683138</v>
      </c>
      <c r="G201" s="2" t="s">
        <v>152</v>
      </c>
      <c r="H201" s="2" t="n">
        <f aca="false">F201/I201*100</f>
        <v>0.0165919938482275</v>
      </c>
      <c r="I201" s="7" t="n">
        <v>63210.9031877095</v>
      </c>
    </row>
    <row r="202" customFormat="false" ht="12.8" hidden="false" customHeight="false" outlineLevel="0" collapsed="false">
      <c r="A202" s="2" t="s">
        <v>267</v>
      </c>
      <c r="C202" s="2" t="s">
        <v>268</v>
      </c>
      <c r="E202" s="6" t="n">
        <v>0.12</v>
      </c>
      <c r="F202" s="6" t="n">
        <f aca="false">'Severn Trent'!F78</f>
        <v>10.4879491683138</v>
      </c>
      <c r="G202" s="2" t="s">
        <v>152</v>
      </c>
      <c r="H202" s="2" t="n">
        <f aca="false">F202/I202*100</f>
        <v>0.0165919938482275</v>
      </c>
      <c r="I202" s="7" t="n">
        <v>63210.9031877095</v>
      </c>
    </row>
    <row r="203" customFormat="false" ht="12.8" hidden="false" customHeight="false" outlineLevel="0" collapsed="false">
      <c r="A203" s="2" t="s">
        <v>269</v>
      </c>
      <c r="C203" s="2" t="s">
        <v>40</v>
      </c>
      <c r="E203" s="6" t="n">
        <v>0.12</v>
      </c>
      <c r="F203" s="6" t="n">
        <f aca="false">'Severn Trent'!F79</f>
        <v>10.4879491683138</v>
      </c>
      <c r="G203" s="2" t="s">
        <v>152</v>
      </c>
      <c r="H203" s="2" t="n">
        <f aca="false">F203/I203*100</f>
        <v>0.0165919938482275</v>
      </c>
      <c r="I203" s="7" t="n">
        <v>63210.9031877095</v>
      </c>
    </row>
    <row r="204" customFormat="false" ht="12.8" hidden="false" customHeight="false" outlineLevel="0" collapsed="false">
      <c r="A204" s="2" t="s">
        <v>270</v>
      </c>
      <c r="C204" s="2" t="s">
        <v>221</v>
      </c>
      <c r="E204" s="6" t="n">
        <v>0.12</v>
      </c>
      <c r="F204" s="6" t="n">
        <f aca="false">'Severn Trent'!F80</f>
        <v>10.4879491683138</v>
      </c>
      <c r="G204" s="2" t="s">
        <v>152</v>
      </c>
      <c r="H204" s="2" t="n">
        <f aca="false">F204/I204*100</f>
        <v>0.0165919938482275</v>
      </c>
      <c r="I204" s="7" t="n">
        <v>63210.9031877095</v>
      </c>
    </row>
    <row r="205" customFormat="false" ht="12.8" hidden="false" customHeight="false" outlineLevel="0" collapsed="false">
      <c r="A205" s="2" t="s">
        <v>271</v>
      </c>
      <c r="C205" s="2" t="s">
        <v>272</v>
      </c>
      <c r="E205" s="6" t="n">
        <v>0.3</v>
      </c>
      <c r="F205" s="6" t="n">
        <f aca="false">'South West Water'!G48</f>
        <v>10.2936424066227</v>
      </c>
      <c r="G205" s="2" t="s">
        <v>159</v>
      </c>
      <c r="H205" s="2" t="n">
        <f aca="false">F205/I205*100</f>
        <v>0.0162845994717952</v>
      </c>
      <c r="I205" s="7" t="n">
        <v>63210.9031877095</v>
      </c>
    </row>
    <row r="206" customFormat="false" ht="12.8" hidden="false" customHeight="false" outlineLevel="0" collapsed="false">
      <c r="A206" s="2" t="s">
        <v>273</v>
      </c>
      <c r="C206" s="2" t="s">
        <v>128</v>
      </c>
      <c r="E206" s="6" t="n">
        <v>0.29</v>
      </c>
      <c r="F206" s="6" t="n">
        <f aca="false">'South West Water'!G49</f>
        <v>9.95052099306864</v>
      </c>
      <c r="G206" s="2" t="s">
        <v>159</v>
      </c>
      <c r="H206" s="2" t="n">
        <f aca="false">F206/I206*100</f>
        <v>0.015741779489402</v>
      </c>
      <c r="I206" s="7" t="n">
        <v>63210.9031877095</v>
      </c>
    </row>
    <row r="207" customFormat="false" ht="12.8" hidden="false" customHeight="false" outlineLevel="0" collapsed="false">
      <c r="A207" s="2" t="s">
        <v>267</v>
      </c>
      <c r="C207" s="2" t="s">
        <v>268</v>
      </c>
      <c r="E207" s="6" t="n">
        <v>0.29</v>
      </c>
      <c r="F207" s="6" t="n">
        <f aca="false">'South West Water'!G50</f>
        <v>9.95052099306864</v>
      </c>
      <c r="G207" s="2" t="s">
        <v>159</v>
      </c>
      <c r="H207" s="2" t="n">
        <f aca="false">F207/I207*100</f>
        <v>0.015741779489402</v>
      </c>
      <c r="I207" s="7" t="n">
        <v>63210.9031877095</v>
      </c>
    </row>
    <row r="208" customFormat="false" ht="12.8" hidden="false" customHeight="false" outlineLevel="0" collapsed="false">
      <c r="A208" s="2" t="s">
        <v>262</v>
      </c>
      <c r="C208" s="2" t="s">
        <v>117</v>
      </c>
      <c r="E208" s="6" t="n">
        <v>0.11</v>
      </c>
      <c r="F208" s="6" t="n">
        <f aca="false">'Severn Trent'!F81</f>
        <v>9.61395340428766</v>
      </c>
      <c r="G208" s="2" t="s">
        <v>152</v>
      </c>
      <c r="H208" s="2" t="n">
        <f aca="false">F208/I208*100</f>
        <v>0.0152093276942086</v>
      </c>
      <c r="I208" s="7" t="n">
        <v>63210.9031877095</v>
      </c>
    </row>
    <row r="209" customFormat="false" ht="12.8" hidden="false" customHeight="false" outlineLevel="0" collapsed="false">
      <c r="A209" s="2" t="s">
        <v>274</v>
      </c>
      <c r="C209" s="2" t="s">
        <v>40</v>
      </c>
      <c r="E209" s="6" t="n">
        <v>0.11</v>
      </c>
      <c r="F209" s="6" t="n">
        <f aca="false">'Severn Trent'!F82</f>
        <v>9.61395340428766</v>
      </c>
      <c r="G209" s="2" t="s">
        <v>152</v>
      </c>
      <c r="H209" s="2" t="n">
        <f aca="false">F209/I209*100</f>
        <v>0.0152093276942086</v>
      </c>
      <c r="I209" s="7" t="n">
        <v>63210.9031877095</v>
      </c>
    </row>
    <row r="210" customFormat="false" ht="12.8" hidden="false" customHeight="false" outlineLevel="0" collapsed="false">
      <c r="A210" s="2" t="s">
        <v>240</v>
      </c>
      <c r="C210" s="2" t="s">
        <v>40</v>
      </c>
      <c r="E210" s="6" t="n">
        <v>0.11</v>
      </c>
      <c r="F210" s="6" t="n">
        <f aca="false">'Severn Trent'!F83</f>
        <v>9.61395340428766</v>
      </c>
      <c r="G210" s="2" t="s">
        <v>152</v>
      </c>
      <c r="H210" s="2" t="n">
        <f aca="false">F210/I210*100</f>
        <v>0.0152093276942086</v>
      </c>
      <c r="I210" s="7" t="n">
        <v>63210.9031877095</v>
      </c>
    </row>
    <row r="211" customFormat="false" ht="12.8" hidden="false" customHeight="false" outlineLevel="0" collapsed="false">
      <c r="A211" s="2" t="s">
        <v>275</v>
      </c>
      <c r="C211" s="2" t="s">
        <v>176</v>
      </c>
      <c r="E211" s="6" t="n">
        <v>0.11</v>
      </c>
      <c r="F211" s="6" t="n">
        <f aca="false">'Severn Trent'!F84</f>
        <v>9.61395340428766</v>
      </c>
      <c r="G211" s="2" t="s">
        <v>152</v>
      </c>
      <c r="H211" s="2" t="n">
        <f aca="false">F211/I211*100</f>
        <v>0.0152093276942086</v>
      </c>
      <c r="I211" s="7" t="n">
        <v>63210.9031877095</v>
      </c>
    </row>
    <row r="212" customFormat="false" ht="12.8" hidden="false" customHeight="false" outlineLevel="0" collapsed="false">
      <c r="A212" s="2" t="s">
        <v>276</v>
      </c>
      <c r="C212" s="2" t="s">
        <v>161</v>
      </c>
      <c r="E212" s="6" t="n">
        <v>0.11</v>
      </c>
      <c r="F212" s="6" t="n">
        <f aca="false">'Severn Trent'!F85</f>
        <v>9.61395340428766</v>
      </c>
      <c r="G212" s="2" t="s">
        <v>152</v>
      </c>
      <c r="H212" s="2" t="n">
        <f aca="false">F212/I212*100</f>
        <v>0.0152093276942086</v>
      </c>
      <c r="I212" s="7" t="n">
        <v>63210.9031877095</v>
      </c>
    </row>
    <row r="213" customFormat="false" ht="12.8" hidden="false" customHeight="false" outlineLevel="0" collapsed="false">
      <c r="A213" s="2" t="s">
        <v>229</v>
      </c>
      <c r="C213" s="2" t="s">
        <v>128</v>
      </c>
      <c r="E213" s="6" t="n">
        <v>0.27</v>
      </c>
      <c r="F213" s="6" t="n">
        <f aca="false">'South West Water'!G51</f>
        <v>9.26427816596046</v>
      </c>
      <c r="G213" s="2" t="s">
        <v>159</v>
      </c>
      <c r="H213" s="2" t="n">
        <f aca="false">F213/I213*100</f>
        <v>0.0146561395246157</v>
      </c>
      <c r="I213" s="7" t="n">
        <v>63210.9031877095</v>
      </c>
    </row>
    <row r="214" customFormat="false" ht="12.8" hidden="false" customHeight="false" outlineLevel="0" collapsed="false">
      <c r="A214" s="2" t="s">
        <v>195</v>
      </c>
      <c r="C214" s="2" t="s">
        <v>108</v>
      </c>
      <c r="E214" s="6" t="n">
        <v>0.25</v>
      </c>
      <c r="F214" s="6" t="n">
        <f aca="false">'South West Water'!G52</f>
        <v>8.57803533885227</v>
      </c>
      <c r="G214" s="2" t="s">
        <v>159</v>
      </c>
      <c r="H214" s="2" t="n">
        <f aca="false">F214/I214*100</f>
        <v>0.0135704995598294</v>
      </c>
      <c r="I214" s="7" t="n">
        <v>63210.9031877095</v>
      </c>
    </row>
    <row r="215" customFormat="false" ht="12.8" hidden="false" customHeight="false" outlineLevel="0" collapsed="false">
      <c r="A215" s="2" t="s">
        <v>223</v>
      </c>
      <c r="C215" s="2" t="s">
        <v>40</v>
      </c>
      <c r="D215" s="2" t="s">
        <v>109</v>
      </c>
      <c r="E215" s="6" t="n">
        <v>0.25</v>
      </c>
      <c r="F215" s="6" t="n">
        <f aca="false">'South West Water'!G53</f>
        <v>8.57803533885227</v>
      </c>
      <c r="G215" s="2" t="s">
        <v>159</v>
      </c>
      <c r="H215" s="2" t="n">
        <f aca="false">F215/I215*100</f>
        <v>0.0135704995598294</v>
      </c>
      <c r="I215" s="7" t="n">
        <v>63210.9031877095</v>
      </c>
    </row>
    <row r="216" customFormat="false" ht="12.8" hidden="false" customHeight="false" outlineLevel="0" collapsed="false">
      <c r="A216" s="2" t="s">
        <v>252</v>
      </c>
      <c r="C216" s="2" t="s">
        <v>128</v>
      </c>
      <c r="E216" s="6" t="n">
        <v>0.25</v>
      </c>
      <c r="F216" s="6" t="n">
        <f aca="false">'South West Water'!G54</f>
        <v>8.57803533885227</v>
      </c>
      <c r="G216" s="2" t="s">
        <v>159</v>
      </c>
      <c r="H216" s="2" t="n">
        <f aca="false">F216/I216*100</f>
        <v>0.0135704995598294</v>
      </c>
      <c r="I216" s="7" t="n">
        <v>63210.9031877095</v>
      </c>
    </row>
    <row r="217" customFormat="false" ht="12.8" hidden="false" customHeight="false" outlineLevel="0" collapsed="false">
      <c r="A217" s="2" t="s">
        <v>262</v>
      </c>
      <c r="C217" s="2" t="s">
        <v>117</v>
      </c>
      <c r="E217" s="6" t="n">
        <v>0.24</v>
      </c>
      <c r="F217" s="6" t="n">
        <f aca="false">'South West Water'!G55</f>
        <v>8.23491392529818</v>
      </c>
      <c r="G217" s="2" t="s">
        <v>159</v>
      </c>
      <c r="H217" s="2" t="n">
        <f aca="false">F217/I217*100</f>
        <v>0.0130276795774362</v>
      </c>
      <c r="I217" s="7" t="n">
        <v>63210.9031877095</v>
      </c>
    </row>
    <row r="218" customFormat="false" ht="12.8" hidden="false" customHeight="false" outlineLevel="0" collapsed="false">
      <c r="A218" s="2" t="s">
        <v>232</v>
      </c>
      <c r="C218" s="2" t="s">
        <v>40</v>
      </c>
      <c r="E218" s="6" t="n">
        <v>0.22</v>
      </c>
      <c r="F218" s="6" t="n">
        <f aca="false">'South West Water'!G56</f>
        <v>7.54867109819</v>
      </c>
      <c r="G218" s="2" t="s">
        <v>159</v>
      </c>
      <c r="H218" s="2" t="n">
        <f aca="false">F218/I218*100</f>
        <v>0.0119420396126498</v>
      </c>
      <c r="I218" s="7" t="n">
        <v>63210.9031877095</v>
      </c>
    </row>
    <row r="219" customFormat="false" ht="12.8" hidden="false" customHeight="false" outlineLevel="0" collapsed="false">
      <c r="A219" s="2" t="s">
        <v>194</v>
      </c>
      <c r="C219" s="2" t="s">
        <v>128</v>
      </c>
      <c r="E219" s="6" t="n">
        <v>0.21</v>
      </c>
      <c r="F219" s="6" t="n">
        <f aca="false">'South West Water'!G57</f>
        <v>7.20554968463591</v>
      </c>
      <c r="G219" s="2" t="s">
        <v>159</v>
      </c>
      <c r="H219" s="2" t="n">
        <f aca="false">F219/I219*100</f>
        <v>0.0113992196302567</v>
      </c>
      <c r="I219" s="7" t="n">
        <v>63210.9031877095</v>
      </c>
    </row>
    <row r="220" customFormat="false" ht="12.8" hidden="false" customHeight="false" outlineLevel="0" collapsed="false">
      <c r="A220" s="2" t="s">
        <v>193</v>
      </c>
      <c r="C220" s="2" t="s">
        <v>128</v>
      </c>
      <c r="E220" s="6" t="n">
        <v>0.21</v>
      </c>
      <c r="F220" s="6" t="n">
        <f aca="false">'South West Water'!G58</f>
        <v>7.20554968463591</v>
      </c>
      <c r="G220" s="2" t="s">
        <v>159</v>
      </c>
      <c r="H220" s="2" t="n">
        <f aca="false">F220/I220*100</f>
        <v>0.0113992196302567</v>
      </c>
      <c r="I220" s="7" t="n">
        <v>63210.9031877095</v>
      </c>
    </row>
    <row r="221" customFormat="false" ht="12.8" hidden="false" customHeight="false" outlineLevel="0" collapsed="false">
      <c r="A221" s="2" t="s">
        <v>177</v>
      </c>
      <c r="C221" s="2" t="s">
        <v>126</v>
      </c>
      <c r="E221" s="6" t="n">
        <v>0.2</v>
      </c>
      <c r="F221" s="6" t="n">
        <f aca="false">'South West Water'!G59</f>
        <v>6.86242827108182</v>
      </c>
      <c r="G221" s="2" t="s">
        <v>159</v>
      </c>
      <c r="H221" s="2" t="n">
        <f aca="false">F221/I221*100</f>
        <v>0.0108563996478635</v>
      </c>
      <c r="I221" s="7" t="n">
        <v>63210.9031877095</v>
      </c>
    </row>
    <row r="222" customFormat="false" ht="12.8" hidden="false" customHeight="false" outlineLevel="0" collapsed="false">
      <c r="A222" s="2" t="s">
        <v>277</v>
      </c>
      <c r="C222" s="2" t="s">
        <v>128</v>
      </c>
      <c r="E222" s="6" t="n">
        <v>0.2</v>
      </c>
      <c r="F222" s="6" t="n">
        <f aca="false">'South West Water'!G60</f>
        <v>6.86242827108182</v>
      </c>
      <c r="G222" s="2" t="s">
        <v>159</v>
      </c>
      <c r="H222" s="2" t="n">
        <f aca="false">F222/I222*100</f>
        <v>0.0108563996478635</v>
      </c>
      <c r="I222" s="7" t="n">
        <v>63210.9031877095</v>
      </c>
    </row>
    <row r="223" customFormat="false" ht="12.8" hidden="false" customHeight="false" outlineLevel="0" collapsed="false">
      <c r="A223" s="2" t="s">
        <v>278</v>
      </c>
      <c r="C223" s="2" t="s">
        <v>173</v>
      </c>
      <c r="E223" s="6" t="n">
        <v>0.2</v>
      </c>
      <c r="F223" s="6" t="n">
        <f aca="false">'South West Water'!G61</f>
        <v>6.86242827108182</v>
      </c>
      <c r="G223" s="2" t="s">
        <v>159</v>
      </c>
      <c r="H223" s="2" t="n">
        <f aca="false">F223/I223*100</f>
        <v>0.0108563996478635</v>
      </c>
      <c r="I223" s="7" t="n">
        <v>63210.9031877095</v>
      </c>
    </row>
    <row r="224" customFormat="false" ht="12.8" hidden="false" customHeight="false" outlineLevel="0" collapsed="false">
      <c r="A224" s="2" t="s">
        <v>253</v>
      </c>
      <c r="C224" s="2" t="s">
        <v>40</v>
      </c>
      <c r="E224" s="6" t="n">
        <v>0.19</v>
      </c>
      <c r="F224" s="6" t="n">
        <f aca="false">'South West Water'!G62</f>
        <v>6.51930685752773</v>
      </c>
      <c r="G224" s="2" t="s">
        <v>159</v>
      </c>
      <c r="H224" s="2" t="n">
        <f aca="false">F224/I224*100</f>
        <v>0.0103135796654703</v>
      </c>
      <c r="I224" s="7" t="n">
        <v>63210.9031877095</v>
      </c>
    </row>
    <row r="225" customFormat="false" ht="12.8" hidden="false" customHeight="false" outlineLevel="0" collapsed="false">
      <c r="A225" s="2" t="s">
        <v>234</v>
      </c>
      <c r="C225" s="2" t="s">
        <v>40</v>
      </c>
      <c r="E225" s="6" t="n">
        <v>0.19</v>
      </c>
      <c r="F225" s="6" t="n">
        <f aca="false">'South West Water'!G63</f>
        <v>6.51930685752773</v>
      </c>
      <c r="G225" s="2" t="s">
        <v>159</v>
      </c>
      <c r="H225" s="2" t="n">
        <f aca="false">F225/I225*100</f>
        <v>0.0103135796654703</v>
      </c>
      <c r="I225" s="7" t="n">
        <v>63210.9031877095</v>
      </c>
    </row>
    <row r="226" customFormat="false" ht="12.8" hidden="false" customHeight="false" outlineLevel="0" collapsed="false">
      <c r="A226" s="2" t="s">
        <v>239</v>
      </c>
      <c r="C226" s="2" t="s">
        <v>128</v>
      </c>
      <c r="E226" s="6" t="n">
        <v>0.19</v>
      </c>
      <c r="F226" s="6" t="n">
        <f aca="false">'South West Water'!G64</f>
        <v>6.51930685752773</v>
      </c>
      <c r="G226" s="2" t="s">
        <v>159</v>
      </c>
      <c r="H226" s="2" t="n">
        <f aca="false">F226/I226*100</f>
        <v>0.0103135796654703</v>
      </c>
      <c r="I226" s="7" t="n">
        <v>63210.9031877095</v>
      </c>
    </row>
    <row r="227" customFormat="false" ht="12.8" hidden="false" customHeight="false" outlineLevel="0" collapsed="false">
      <c r="A227" s="2" t="s">
        <v>228</v>
      </c>
      <c r="C227" s="2" t="s">
        <v>227</v>
      </c>
      <c r="E227" s="6" t="n">
        <v>0.17</v>
      </c>
      <c r="F227" s="6" t="n">
        <f aca="false">'South West Water'!G65</f>
        <v>5.83306403041955</v>
      </c>
      <c r="G227" s="2" t="s">
        <v>159</v>
      </c>
      <c r="H227" s="2" t="n">
        <f aca="false">F227/I227*100</f>
        <v>0.00922793970068396</v>
      </c>
      <c r="I227" s="7" t="n">
        <v>63210.9031877095</v>
      </c>
    </row>
    <row r="228" customFormat="false" ht="12.8" hidden="false" customHeight="false" outlineLevel="0" collapsed="false">
      <c r="A228" s="2" t="s">
        <v>256</v>
      </c>
      <c r="C228" s="2" t="s">
        <v>40</v>
      </c>
      <c r="E228" s="6" t="n">
        <v>0.16</v>
      </c>
      <c r="F228" s="6" t="n">
        <f aca="false">'South West Water'!G66</f>
        <v>5.48994261686546</v>
      </c>
      <c r="G228" s="2" t="s">
        <v>159</v>
      </c>
      <c r="H228" s="2" t="n">
        <f aca="false">F228/I228*100</f>
        <v>0.00868511971829078</v>
      </c>
      <c r="I228" s="7" t="n">
        <v>63210.9031877095</v>
      </c>
    </row>
    <row r="229" customFormat="false" ht="12.8" hidden="false" customHeight="false" outlineLevel="0" collapsed="false">
      <c r="A229" s="2" t="s">
        <v>279</v>
      </c>
      <c r="C229" s="2" t="s">
        <v>128</v>
      </c>
      <c r="E229" s="6" t="n">
        <v>0.16</v>
      </c>
      <c r="F229" s="6" t="n">
        <f aca="false">'South West Water'!G67</f>
        <v>5.48994261686546</v>
      </c>
      <c r="G229" s="2" t="s">
        <v>159</v>
      </c>
      <c r="H229" s="2" t="n">
        <f aca="false">F229/I229*100</f>
        <v>0.00868511971829078</v>
      </c>
      <c r="I229" s="7" t="n">
        <v>63210.9031877095</v>
      </c>
    </row>
    <row r="230" customFormat="false" ht="12.8" hidden="false" customHeight="false" outlineLevel="0" collapsed="false">
      <c r="A230" s="2" t="s">
        <v>280</v>
      </c>
      <c r="C230" s="2" t="s">
        <v>128</v>
      </c>
      <c r="D230" s="2" t="s">
        <v>109</v>
      </c>
      <c r="E230" s="6" t="n">
        <v>0.16</v>
      </c>
      <c r="F230" s="6" t="n">
        <f aca="false">'South West Water'!G68</f>
        <v>5.48994261686546</v>
      </c>
      <c r="G230" s="2" t="s">
        <v>159</v>
      </c>
      <c r="H230" s="2" t="n">
        <f aca="false">F230/I230*100</f>
        <v>0.00868511971829078</v>
      </c>
      <c r="I230" s="7" t="n">
        <v>63210.9031877095</v>
      </c>
    </row>
    <row r="231" customFormat="false" ht="12.8" hidden="false" customHeight="false" outlineLevel="0" collapsed="false">
      <c r="A231" s="2" t="s">
        <v>281</v>
      </c>
      <c r="C231" s="2" t="s">
        <v>128</v>
      </c>
      <c r="D231" s="2" t="s">
        <v>109</v>
      </c>
      <c r="E231" s="6" t="n">
        <v>0.15</v>
      </c>
      <c r="F231" s="6" t="n">
        <f aca="false">'South West Water'!G69</f>
        <v>5.14682120331137</v>
      </c>
      <c r="G231" s="2" t="s">
        <v>159</v>
      </c>
      <c r="H231" s="2" t="n">
        <f aca="false">F231/I231*100</f>
        <v>0.00814229973589761</v>
      </c>
      <c r="I231" s="7" t="n">
        <v>63210.9031877095</v>
      </c>
    </row>
    <row r="232" customFormat="false" ht="12.8" hidden="false" customHeight="false" outlineLevel="0" collapsed="false">
      <c r="A232" s="2" t="s">
        <v>282</v>
      </c>
      <c r="C232" s="2" t="s">
        <v>128</v>
      </c>
      <c r="E232" s="6" t="n">
        <v>0.15</v>
      </c>
      <c r="F232" s="6" t="n">
        <f aca="false">'South West Water'!G70</f>
        <v>5.14682120331137</v>
      </c>
      <c r="G232" s="2" t="s">
        <v>159</v>
      </c>
      <c r="H232" s="2" t="n">
        <f aca="false">F232/I232*100</f>
        <v>0.00814229973589761</v>
      </c>
      <c r="I232" s="7" t="n">
        <v>63210.9031877095</v>
      </c>
    </row>
    <row r="233" customFormat="false" ht="12.8" hidden="false" customHeight="false" outlineLevel="0" collapsed="false">
      <c r="A233" s="2" t="s">
        <v>283</v>
      </c>
      <c r="C233" s="2" t="s">
        <v>128</v>
      </c>
      <c r="E233" s="6" t="n">
        <v>0.14</v>
      </c>
      <c r="F233" s="6" t="n">
        <f aca="false">'South West Water'!G71</f>
        <v>4.80369978975727</v>
      </c>
      <c r="G233" s="2" t="s">
        <v>159</v>
      </c>
      <c r="H233" s="2" t="n">
        <f aca="false">F233/I233*100</f>
        <v>0.00759947975350444</v>
      </c>
      <c r="I233" s="7" t="n">
        <v>63210.9031877095</v>
      </c>
    </row>
    <row r="234" customFormat="false" ht="12.8" hidden="false" customHeight="false" outlineLevel="0" collapsed="false">
      <c r="A234" s="2" t="s">
        <v>284</v>
      </c>
      <c r="C234" s="2" t="s">
        <v>128</v>
      </c>
      <c r="E234" s="6" t="n">
        <v>0.14</v>
      </c>
      <c r="F234" s="6" t="n">
        <f aca="false">'South West Water'!G72</f>
        <v>4.80369978975727</v>
      </c>
      <c r="G234" s="2" t="s">
        <v>159</v>
      </c>
      <c r="H234" s="2" t="n">
        <f aca="false">F234/I234*100</f>
        <v>0.00759947975350444</v>
      </c>
      <c r="I234" s="7" t="n">
        <v>63210.9031877095</v>
      </c>
    </row>
    <row r="235" customFormat="false" ht="12.8" hidden="false" customHeight="false" outlineLevel="0" collapsed="false">
      <c r="A235" s="2" t="s">
        <v>285</v>
      </c>
      <c r="C235" s="2" t="s">
        <v>128</v>
      </c>
      <c r="E235" s="6" t="n">
        <v>0.14</v>
      </c>
      <c r="F235" s="6" t="n">
        <f aca="false">'South West Water'!G73</f>
        <v>4.80369978975727</v>
      </c>
      <c r="G235" s="2" t="s">
        <v>159</v>
      </c>
      <c r="H235" s="2" t="n">
        <f aca="false">F235/I235*100</f>
        <v>0.00759947975350444</v>
      </c>
      <c r="I235" s="7" t="n">
        <v>63210.9031877095</v>
      </c>
    </row>
    <row r="236" customFormat="false" ht="12.8" hidden="false" customHeight="false" outlineLevel="0" collapsed="false">
      <c r="A236" s="2" t="s">
        <v>286</v>
      </c>
      <c r="C236" s="2" t="s">
        <v>128</v>
      </c>
      <c r="E236" s="6" t="n">
        <v>0.14</v>
      </c>
      <c r="F236" s="6" t="n">
        <f aca="false">'South West Water'!G74</f>
        <v>4.80369978975727</v>
      </c>
      <c r="G236" s="2" t="s">
        <v>159</v>
      </c>
      <c r="H236" s="2" t="n">
        <f aca="false">F236/I236*100</f>
        <v>0.00759947975350444</v>
      </c>
      <c r="I236" s="7" t="n">
        <v>63210.9031877095</v>
      </c>
    </row>
    <row r="237" customFormat="false" ht="12.8" hidden="false" customHeight="false" outlineLevel="0" collapsed="false">
      <c r="A237" s="2" t="s">
        <v>244</v>
      </c>
      <c r="C237" s="2" t="s">
        <v>108</v>
      </c>
      <c r="E237" s="6" t="n">
        <v>0.13</v>
      </c>
      <c r="F237" s="6" t="n">
        <f aca="false">'South West Water'!G75</f>
        <v>4.46057837620318</v>
      </c>
      <c r="G237" s="2" t="s">
        <v>159</v>
      </c>
      <c r="H237" s="2" t="n">
        <f aca="false">F237/I237*100</f>
        <v>0.00705665977111126</v>
      </c>
      <c r="I237" s="7" t="n">
        <v>63210.9031877095</v>
      </c>
    </row>
    <row r="238" customFormat="false" ht="12.8" hidden="false" customHeight="false" outlineLevel="0" collapsed="false">
      <c r="A238" s="2" t="s">
        <v>287</v>
      </c>
      <c r="C238" s="2" t="s">
        <v>108</v>
      </c>
      <c r="E238" s="6" t="n">
        <v>0.13</v>
      </c>
      <c r="F238" s="6" t="n">
        <f aca="false">'South West Water'!G76</f>
        <v>4.46057837620318</v>
      </c>
      <c r="G238" s="2" t="s">
        <v>159</v>
      </c>
      <c r="H238" s="2" t="n">
        <f aca="false">F238/I238*100</f>
        <v>0.00705665977111126</v>
      </c>
      <c r="I238" s="7" t="n">
        <v>63210.9031877095</v>
      </c>
    </row>
    <row r="239" customFormat="false" ht="12.8" hidden="false" customHeight="false" outlineLevel="0" collapsed="false">
      <c r="A239" s="2" t="s">
        <v>288</v>
      </c>
      <c r="C239" s="2" t="s">
        <v>215</v>
      </c>
      <c r="E239" s="6" t="n">
        <v>0.12</v>
      </c>
      <c r="F239" s="6" t="n">
        <f aca="false">'South West Water'!G77</f>
        <v>4.11745696264909</v>
      </c>
      <c r="G239" s="2" t="s">
        <v>159</v>
      </c>
      <c r="H239" s="2" t="n">
        <f aca="false">F239/I239*100</f>
        <v>0.00651383978871809</v>
      </c>
      <c r="I239" s="7" t="n">
        <v>63210.9031877095</v>
      </c>
    </row>
    <row r="240" customFormat="false" ht="12.8" hidden="false" customHeight="false" outlineLevel="0" collapsed="false">
      <c r="A240" s="2" t="s">
        <v>289</v>
      </c>
      <c r="C240" s="2" t="s">
        <v>40</v>
      </c>
      <c r="E240" s="6" t="n">
        <v>0.12</v>
      </c>
      <c r="F240" s="6" t="n">
        <f aca="false">'South West Water'!G78</f>
        <v>4.11745696264909</v>
      </c>
      <c r="G240" s="2" t="s">
        <v>159</v>
      </c>
      <c r="H240" s="2" t="n">
        <f aca="false">F240/I240*100</f>
        <v>0.00651383978871809</v>
      </c>
      <c r="I240" s="7" t="n">
        <v>63210.9031877095</v>
      </c>
    </row>
    <row r="241" customFormat="false" ht="12.8" hidden="false" customHeight="false" outlineLevel="0" collapsed="false">
      <c r="A241" s="2" t="s">
        <v>209</v>
      </c>
      <c r="C241" s="2" t="s">
        <v>40</v>
      </c>
      <c r="E241" s="6" t="n">
        <v>0.12</v>
      </c>
      <c r="F241" s="6" t="n">
        <f aca="false">'South West Water'!G79</f>
        <v>4.11745696264909</v>
      </c>
      <c r="G241" s="2" t="s">
        <v>159</v>
      </c>
      <c r="H241" s="2" t="n">
        <f aca="false">F241/I241*100</f>
        <v>0.00651383978871809</v>
      </c>
      <c r="I241" s="7" t="n">
        <v>63210.9031877095</v>
      </c>
    </row>
    <row r="242" customFormat="false" ht="12.8" hidden="false" customHeight="false" outlineLevel="0" collapsed="false">
      <c r="A242" s="2" t="s">
        <v>189</v>
      </c>
      <c r="C242" s="2" t="s">
        <v>40</v>
      </c>
      <c r="E242" s="6" t="n">
        <v>0.12</v>
      </c>
      <c r="F242" s="6" t="n">
        <f aca="false">'South West Water'!G80</f>
        <v>4.11745696264909</v>
      </c>
      <c r="G242" s="2" t="s">
        <v>159</v>
      </c>
      <c r="H242" s="2" t="n">
        <f aca="false">F242/I242*100</f>
        <v>0.00651383978871809</v>
      </c>
      <c r="I242" s="7" t="n">
        <v>63210.9031877095</v>
      </c>
    </row>
    <row r="243" customFormat="false" ht="12.8" hidden="false" customHeight="false" outlineLevel="0" collapsed="false">
      <c r="A243" s="2" t="s">
        <v>290</v>
      </c>
      <c r="C243" s="2" t="s">
        <v>40</v>
      </c>
      <c r="E243" s="6" t="n">
        <v>0.11</v>
      </c>
      <c r="F243" s="6" t="n">
        <f aca="false">'South West Water'!G81</f>
        <v>3.774335549095</v>
      </c>
      <c r="G243" s="2" t="s">
        <v>159</v>
      </c>
      <c r="H243" s="2" t="n">
        <f aca="false">F243/I243*100</f>
        <v>0.00597101980632491</v>
      </c>
      <c r="I243" s="7" t="n">
        <v>63210.9031877095</v>
      </c>
    </row>
    <row r="244" customFormat="false" ht="12.8" hidden="false" customHeight="false" outlineLevel="0" collapsed="false">
      <c r="A244" s="2" t="s">
        <v>219</v>
      </c>
      <c r="C244" s="2" t="s">
        <v>128</v>
      </c>
      <c r="E244" s="6" t="n">
        <v>0.11</v>
      </c>
      <c r="F244" s="6" t="n">
        <f aca="false">'South West Water'!G82</f>
        <v>3.774335549095</v>
      </c>
      <c r="G244" s="2" t="s">
        <v>159</v>
      </c>
      <c r="H244" s="2" t="n">
        <f aca="false">F244/I244*100</f>
        <v>0.00597101980632491</v>
      </c>
      <c r="I244" s="7" t="n">
        <v>63210.9031877095</v>
      </c>
    </row>
    <row r="245" customFormat="false" ht="12.8" hidden="false" customHeight="false" outlineLevel="0" collapsed="false">
      <c r="A245" s="2" t="s">
        <v>238</v>
      </c>
      <c r="C245" s="2" t="s">
        <v>184</v>
      </c>
      <c r="E245" s="6" t="n">
        <v>0.11</v>
      </c>
      <c r="F245" s="6" t="n">
        <f aca="false">'South West Water'!G83</f>
        <v>3.774335549095</v>
      </c>
      <c r="G245" s="2" t="s">
        <v>159</v>
      </c>
      <c r="H245" s="2" t="n">
        <f aca="false">F245/I245*100</f>
        <v>0.00597101980632491</v>
      </c>
      <c r="I245" s="7" t="n">
        <v>63210.9031877095</v>
      </c>
    </row>
    <row r="246" customFormat="false" ht="12.8" hidden="false" customHeight="false" outlineLevel="0" collapsed="false">
      <c r="A246" s="2" t="s">
        <v>291</v>
      </c>
      <c r="C246" s="2" t="s">
        <v>128</v>
      </c>
      <c r="E246" s="6" t="n">
        <v>0.11</v>
      </c>
      <c r="F246" s="6" t="n">
        <f aca="false">'South West Water'!G84</f>
        <v>3.774335549095</v>
      </c>
      <c r="G246" s="2" t="s">
        <v>159</v>
      </c>
      <c r="H246" s="2" t="n">
        <f aca="false">F246/I246*100</f>
        <v>0.00597101980632491</v>
      </c>
      <c r="I246" s="7" t="n">
        <v>63210.9031877095</v>
      </c>
    </row>
    <row r="247" customFormat="false" ht="12.8" hidden="false" customHeight="false" outlineLevel="0" collapsed="false">
      <c r="A247" s="2" t="s">
        <v>292</v>
      </c>
      <c r="C247" s="2" t="s">
        <v>128</v>
      </c>
      <c r="E247" s="6" t="n">
        <v>0.03</v>
      </c>
      <c r="F247" s="6" t="n">
        <f aca="false">'Severn Trent'!F86</f>
        <v>2.62198729207845</v>
      </c>
      <c r="G247" s="2" t="s">
        <v>152</v>
      </c>
      <c r="H247" s="2" t="n">
        <f aca="false">F247/I247*100</f>
        <v>0.00414799846205688</v>
      </c>
      <c r="I247" s="7" t="n">
        <v>63210.9031877095</v>
      </c>
    </row>
    <row r="248" customFormat="false" ht="12.8" hidden="false" customHeight="false" outlineLevel="0" collapsed="false">
      <c r="A248" s="2" t="s">
        <v>293</v>
      </c>
      <c r="C248" s="2" t="s">
        <v>128</v>
      </c>
      <c r="E248" s="6" t="n">
        <v>0.06</v>
      </c>
      <c r="F248" s="6" t="n">
        <f aca="false">'South West Water'!G85</f>
        <v>2.05872848132455</v>
      </c>
      <c r="G248" s="2" t="s">
        <v>159</v>
      </c>
      <c r="H248" s="2" t="n">
        <f aca="false">F248/I248*100</f>
        <v>0.00325691989435904</v>
      </c>
      <c r="I248" s="7" t="n">
        <v>63210.9031877095</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E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4" activeCellId="0" sqref="D14"/>
    </sheetView>
  </sheetViews>
  <sheetFormatPr defaultRowHeight="12.8" outlineLevelRow="0" outlineLevelCol="0"/>
  <cols>
    <col collapsed="false" customWidth="true" hidden="false" outlineLevel="0" max="1" min="1" style="0" width="22.96"/>
    <col collapsed="false" customWidth="true" hidden="false" outlineLevel="0" max="2" min="2" style="0" width="17.65"/>
    <col collapsed="false" customWidth="false" hidden="false" outlineLevel="0" max="3" min="3" style="0" width="11.52"/>
    <col collapsed="false" customWidth="true" hidden="false" outlineLevel="0" max="4" min="4" style="0" width="17.54"/>
    <col collapsed="false" customWidth="true" hidden="false" outlineLevel="0" max="5" min="5" style="0" width="15.61"/>
    <col collapsed="false" customWidth="false" hidden="false" outlineLevel="0" max="1025" min="6" style="0" width="11.52"/>
  </cols>
  <sheetData>
    <row r="1" customFormat="false" ht="12.8" hidden="false" customHeight="false" outlineLevel="0" collapsed="false">
      <c r="A1" s="9"/>
      <c r="B1" s="0" t="s">
        <v>294</v>
      </c>
      <c r="C1" s="0" t="s">
        <v>295</v>
      </c>
      <c r="D1" s="0" t="s">
        <v>296</v>
      </c>
      <c r="E1" s="0" t="s">
        <v>297</v>
      </c>
    </row>
    <row r="2" customFormat="false" ht="12.8" hidden="false" customHeight="false" outlineLevel="0" collapsed="false">
      <c r="A2" s="9" t="s">
        <v>17</v>
      </c>
      <c r="B2" s="0" t="n">
        <f aca="false">'Thames Water'!B3</f>
        <v>13704.8068081171</v>
      </c>
      <c r="C2" s="10" t="n">
        <f aca="false">B2/B12*100</f>
        <v>21.6810805050826</v>
      </c>
      <c r="D2" s="10" t="n">
        <f aca="false">D12*C2/100</f>
        <v>7369.18245287251</v>
      </c>
      <c r="E2" s="4" t="n">
        <f aca="false">D2*1.3</f>
        <v>9579.93718873426</v>
      </c>
    </row>
    <row r="3" customFormat="false" ht="12.8" hidden="false" customHeight="false" outlineLevel="0" collapsed="false">
      <c r="A3" s="9" t="s">
        <v>298</v>
      </c>
      <c r="B3" s="0" t="n">
        <f aca="false">'United Utilities'!B3</f>
        <v>11009.9427024063</v>
      </c>
      <c r="C3" s="10" t="n">
        <f aca="false">B3/B12*100</f>
        <v>17.417790519005</v>
      </c>
      <c r="D3" s="10" t="n">
        <f aca="false">D12*C3/100</f>
        <v>5920.13281950461</v>
      </c>
      <c r="E3" s="4" t="n">
        <f aca="false">D3*1.3</f>
        <v>7696.17266535599</v>
      </c>
    </row>
    <row r="4" customFormat="false" ht="12.8" hidden="false" customHeight="false" outlineLevel="0" collapsed="false">
      <c r="A4" s="9" t="s">
        <v>152</v>
      </c>
      <c r="B4" s="0" t="n">
        <f aca="false">'Severn Trent'!B3</f>
        <v>8739.95764026151</v>
      </c>
      <c r="C4" s="10" t="n">
        <f aca="false">B4/B12*100</f>
        <v>13.8266615401896</v>
      </c>
      <c r="D4" s="10" t="n">
        <f aca="false">D12*C4/100</f>
        <v>4699.54399089504</v>
      </c>
      <c r="E4" s="4" t="n">
        <f aca="false">D4*1.3</f>
        <v>6109.40718816355</v>
      </c>
    </row>
    <row r="5" customFormat="false" ht="12.8" hidden="false" customHeight="false" outlineLevel="0" collapsed="false">
      <c r="A5" s="9" t="s">
        <v>26</v>
      </c>
      <c r="B5" s="0" t="n">
        <f aca="false">'Anglian Water'!B3</f>
        <v>7722.20922142867</v>
      </c>
      <c r="C5" s="10" t="n">
        <f aca="false">B5/B12*100</f>
        <v>12.2165778876739</v>
      </c>
      <c r="D5" s="10" t="n">
        <f aca="false">D12*C5/100</f>
        <v>4152.29265824148</v>
      </c>
      <c r="E5" s="4" t="n">
        <f aca="false">D5*1.3</f>
        <v>5397.98045571392</v>
      </c>
    </row>
    <row r="6" customFormat="false" ht="12.8" hidden="false" customHeight="false" outlineLevel="0" collapsed="false">
      <c r="A6" s="9" t="s">
        <v>41</v>
      </c>
      <c r="B6" s="0" t="n">
        <f aca="false">'Yorkshire Water'!B3</f>
        <v>6446.32488238475</v>
      </c>
      <c r="C6" s="10" t="n">
        <f aca="false">B6/B12*100</f>
        <v>10.1981217753556</v>
      </c>
      <c r="D6" s="10" t="n">
        <f aca="false">D12*C6/100</f>
        <v>3466.23961022561</v>
      </c>
      <c r="E6" s="4" t="n">
        <f aca="false">D6*1.3</f>
        <v>4506.1114932933</v>
      </c>
    </row>
    <row r="7" customFormat="false" ht="12.8" hidden="false" customHeight="false" outlineLevel="0" collapsed="false">
      <c r="A7" s="0" t="s">
        <v>113</v>
      </c>
      <c r="B7" s="0" t="n">
        <f aca="false">'Northumbrian Water'!B3</f>
        <v>4182.25492411608</v>
      </c>
      <c r="C7" s="10" t="n">
        <f aca="false">B7/B12*100</f>
        <v>6.61635052373253</v>
      </c>
      <c r="D7" s="10" t="n">
        <f aca="false">D12*C7/100</f>
        <v>2248.83137951145</v>
      </c>
      <c r="E7" s="4" t="n">
        <f aca="false">D7*1.3</f>
        <v>2923.48079336488</v>
      </c>
    </row>
    <row r="8" customFormat="false" ht="12.8" hidden="false" customHeight="false" outlineLevel="0" collapsed="false">
      <c r="A8" s="9" t="s">
        <v>44</v>
      </c>
      <c r="B8" s="0" t="n">
        <f aca="false">'Southern Water'!B3</f>
        <v>4864.74242449396</v>
      </c>
      <c r="C8" s="10" t="n">
        <f aca="false">B8/B12*100</f>
        <v>7.69604954076948</v>
      </c>
      <c r="D8" s="10" t="n">
        <f aca="false">D12*C8/100</f>
        <v>2615.81027841214</v>
      </c>
      <c r="E8" s="4" t="n">
        <f aca="false">D8*1.3</f>
        <v>3400.55336193578</v>
      </c>
    </row>
    <row r="9" customFormat="false" ht="12.8" hidden="false" customHeight="false" outlineLevel="0" collapsed="false">
      <c r="A9" s="9" t="s">
        <v>159</v>
      </c>
      <c r="B9" s="0" t="n">
        <f aca="false">'South West Water'!B3</f>
        <v>3431.21413554091</v>
      </c>
      <c r="C9" s="10" t="n">
        <f aca="false">B9/B12*100</f>
        <v>5.42819982393174</v>
      </c>
      <c r="D9" s="10" t="n">
        <f aca="false">D12*C9/100</f>
        <v>1844.99083815616</v>
      </c>
      <c r="E9" s="4" t="n">
        <f aca="false">D9*1.3</f>
        <v>2398.48808960301</v>
      </c>
    </row>
    <row r="10" customFormat="false" ht="12.8" hidden="false" customHeight="false" outlineLevel="0" collapsed="false">
      <c r="A10" s="9" t="s">
        <v>22</v>
      </c>
      <c r="B10" s="0" t="n">
        <f aca="false">'Wessex Water'!B3</f>
        <v>3109.45044896025</v>
      </c>
      <c r="C10" s="10" t="n">
        <f aca="false">B10/B12*100</f>
        <v>4.91916788425962</v>
      </c>
      <c r="D10" s="10" t="n">
        <f aca="false">D12*C10/100</f>
        <v>1671.975972181</v>
      </c>
      <c r="E10" s="4" t="n">
        <f aca="false">D10*1.3</f>
        <v>2173.5687638353</v>
      </c>
    </row>
    <row r="11" customFormat="false" ht="12.8" hidden="false" customHeight="false" outlineLevel="0" collapsed="false">
      <c r="C11" s="10"/>
      <c r="D11" s="10"/>
    </row>
    <row r="12" customFormat="false" ht="12.8" hidden="false" customHeight="false" outlineLevel="0" collapsed="false">
      <c r="A12" s="0" t="s">
        <v>299</v>
      </c>
      <c r="B12" s="0" t="n">
        <f aca="false">SUM(B2:B11)</f>
        <v>63210.9031877095</v>
      </c>
      <c r="D12" s="10" t="n">
        <v>33989</v>
      </c>
      <c r="E12" s="10" t="n">
        <f aca="false">SUM(E2:E10)</f>
        <v>44185.7</v>
      </c>
    </row>
    <row r="13" customFormat="false" ht="12.8" hidden="false" customHeight="false" outlineLevel="0" collapsed="false">
      <c r="D13" s="10"/>
    </row>
    <row r="14" customFormat="false" ht="12.8" hidden="false" customHeight="false" outlineLevel="0" collapsed="false">
      <c r="A14" s="0" t="s">
        <v>300</v>
      </c>
      <c r="D14" s="10" t="s">
        <v>301</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C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outlineLevelRow="0" outlineLevelCol="0"/>
  <cols>
    <col collapsed="false" customWidth="true" hidden="false" outlineLevel="0" max="1" min="1" style="9" width="31.4"/>
    <col collapsed="false" customWidth="false" hidden="false" outlineLevel="0" max="1025" min="2" style="0" width="11.52"/>
  </cols>
  <sheetData>
    <row r="1" customFormat="false" ht="12.8" hidden="false" customHeight="false" outlineLevel="0" collapsed="false">
      <c r="B1" s="0" t="s">
        <v>302</v>
      </c>
      <c r="C1" s="0" t="s">
        <v>303</v>
      </c>
    </row>
    <row r="2" customFormat="false" ht="35.5" hidden="false" customHeight="false" outlineLevel="0" collapsed="false">
      <c r="A2" s="9" t="s">
        <v>304</v>
      </c>
      <c r="B2" s="10" t="n">
        <f aca="false">'Calcs overseas owners'!H135</f>
        <v>47228.7646746014</v>
      </c>
      <c r="C2" s="10" t="n">
        <f aca="false">'Calcs overseas owners'!J135</f>
        <v>74.7161680863063</v>
      </c>
    </row>
    <row r="3" customFormat="false" ht="24.05" hidden="false" customHeight="false" outlineLevel="0" collapsed="false">
      <c r="A3" s="9" t="s">
        <v>305</v>
      </c>
      <c r="B3" s="10" t="n">
        <f aca="false">'Calcs - overseas public sector owners'!H31</f>
        <v>16166.7953450735</v>
      </c>
      <c r="C3" s="10" t="n">
        <f aca="false">'Calcs - overseas public sector owners'!J31</f>
        <v>25.5759600476914</v>
      </c>
    </row>
    <row r="4" customFormat="false" ht="35.5" hidden="false" customHeight="false" outlineLevel="0" collapsed="false">
      <c r="A4" s="9" t="s">
        <v>306</v>
      </c>
      <c r="B4" s="10" t="n">
        <f aca="false">'Calcs - overseas public sector owners'!H32</f>
        <v>6424.35984557009</v>
      </c>
      <c r="C4" s="10" t="n">
        <f aca="false">'Calcs - overseas public sector owners'!J32</f>
        <v>10.1633729650919</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F8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1" activeCellId="0" sqref="F1"/>
    </sheetView>
  </sheetViews>
  <sheetFormatPr defaultRowHeight="12.8" outlineLevelRow="0" outlineLevelCol="0"/>
  <cols>
    <col collapsed="false" customWidth="true" hidden="false" outlineLevel="0" max="1" min="1" style="2" width="37.23"/>
    <col collapsed="false" customWidth="false" hidden="false" outlineLevel="0" max="2" min="2" style="1" width="11.52"/>
    <col collapsed="false" customWidth="false" hidden="false" outlineLevel="0" max="1025" min="3" style="2" width="11.52"/>
  </cols>
  <sheetData>
    <row r="1" customFormat="false" ht="12.8" hidden="false" customHeight="false" outlineLevel="0" collapsed="false">
      <c r="A1" s="2" t="s">
        <v>307</v>
      </c>
      <c r="B1" s="2" t="n">
        <v>2018</v>
      </c>
    </row>
    <row r="2" s="2" customFormat="true" ht="12.8" hidden="false" customHeight="false" outlineLevel="0" collapsed="false">
      <c r="A2" s="2" t="s">
        <v>302</v>
      </c>
    </row>
    <row r="3" customFormat="false" ht="12.8" hidden="false" customHeight="false" outlineLevel="0" collapsed="false">
      <c r="A3" s="2" t="s">
        <v>308</v>
      </c>
      <c r="B3" s="2" t="n">
        <v>8739.95764026151</v>
      </c>
    </row>
    <row r="4" s="2" customFormat="true" ht="12.8" hidden="false" customHeight="false" outlineLevel="0" collapsed="false"/>
    <row r="5" customFormat="false" ht="12.8" hidden="false" customHeight="false" outlineLevel="0" collapsed="false">
      <c r="A5" s="2" t="s">
        <v>102</v>
      </c>
      <c r="B5" s="2" t="s">
        <v>103</v>
      </c>
      <c r="C5" s="2" t="s">
        <v>2</v>
      </c>
      <c r="D5" s="2" t="s">
        <v>104</v>
      </c>
      <c r="E5" s="2" t="s">
        <v>309</v>
      </c>
      <c r="F5" s="2" t="s">
        <v>310</v>
      </c>
    </row>
    <row r="6" s="2" customFormat="true" ht="12.8" hidden="false" customHeight="false" outlineLevel="0" collapsed="false">
      <c r="A6" s="2" t="s">
        <v>151</v>
      </c>
      <c r="C6" s="2" t="s">
        <v>40</v>
      </c>
      <c r="E6" s="2" t="n">
        <v>6.83</v>
      </c>
      <c r="F6" s="2" t="n">
        <f aca="false">(E6/100)*B3</f>
        <v>596.939106829861</v>
      </c>
    </row>
    <row r="7" s="2" customFormat="true" ht="12.8" hidden="false" customHeight="false" outlineLevel="0" collapsed="false">
      <c r="A7" s="2" t="s">
        <v>142</v>
      </c>
      <c r="C7" s="2" t="s">
        <v>40</v>
      </c>
      <c r="E7" s="2" t="n">
        <v>5.08</v>
      </c>
      <c r="F7" s="2" t="n">
        <f aca="false">(E7/100)*B3</f>
        <v>443.989848125285</v>
      </c>
    </row>
    <row r="8" s="2" customFormat="true" ht="12.8" hidden="false" customHeight="false" outlineLevel="0" collapsed="false">
      <c r="A8" s="2" t="s">
        <v>162</v>
      </c>
      <c r="C8" s="2" t="s">
        <v>128</v>
      </c>
      <c r="E8" s="2" t="n">
        <v>3.58</v>
      </c>
      <c r="F8" s="2" t="n">
        <f aca="false">(E8/100)*B3</f>
        <v>312.890483521362</v>
      </c>
    </row>
    <row r="9" s="2" customFormat="true" ht="12.8" hidden="false" customHeight="false" outlineLevel="0" collapsed="false">
      <c r="A9" s="2" t="s">
        <v>164</v>
      </c>
      <c r="C9" s="2" t="s">
        <v>40</v>
      </c>
      <c r="E9" s="2" t="n">
        <v>3.16</v>
      </c>
      <c r="F9" s="2" t="n">
        <f aca="false">(E9/100)*B3</f>
        <v>276.182661432264</v>
      </c>
    </row>
    <row r="10" s="2" customFormat="true" ht="12.8" hidden="false" customHeight="false" outlineLevel="0" collapsed="false">
      <c r="A10" s="2" t="s">
        <v>165</v>
      </c>
      <c r="C10" s="2" t="s">
        <v>128</v>
      </c>
      <c r="E10" s="2" t="n">
        <v>3.04</v>
      </c>
      <c r="F10" s="2" t="n">
        <f aca="false">(E10/100)*B3</f>
        <v>265.69471226395</v>
      </c>
    </row>
    <row r="11" s="2" customFormat="true" ht="12.8" hidden="false" customHeight="false" outlineLevel="0" collapsed="false">
      <c r="A11" s="2" t="s">
        <v>166</v>
      </c>
      <c r="C11" s="2" t="s">
        <v>117</v>
      </c>
      <c r="E11" s="2" t="n">
        <v>3.03</v>
      </c>
      <c r="F11" s="2" t="n">
        <f aca="false">(E11/100)*B3</f>
        <v>264.820716499924</v>
      </c>
    </row>
    <row r="12" s="2" customFormat="true" ht="12.8" hidden="false" customHeight="false" outlineLevel="0" collapsed="false">
      <c r="A12" s="2" t="s">
        <v>174</v>
      </c>
      <c r="C12" s="2" t="s">
        <v>169</v>
      </c>
      <c r="E12" s="2" t="n">
        <v>2.37</v>
      </c>
      <c r="F12" s="2" t="n">
        <f aca="false">(E12/100)*B3</f>
        <v>207.136996074198</v>
      </c>
    </row>
    <row r="13" s="2" customFormat="true" ht="12.8" hidden="false" customHeight="false" outlineLevel="0" collapsed="false">
      <c r="A13" s="2" t="s">
        <v>177</v>
      </c>
      <c r="C13" s="2" t="s">
        <v>126</v>
      </c>
      <c r="E13" s="2" t="n">
        <v>2.2</v>
      </c>
      <c r="F13" s="2" t="n">
        <f aca="false">(E13/100)*B3</f>
        <v>192.279068085753</v>
      </c>
    </row>
    <row r="14" s="2" customFormat="true" ht="12.8" hidden="false" customHeight="false" outlineLevel="0" collapsed="false">
      <c r="A14" s="2" t="s">
        <v>178</v>
      </c>
      <c r="C14" s="2" t="s">
        <v>40</v>
      </c>
      <c r="E14" s="2" t="n">
        <v>2.09</v>
      </c>
      <c r="F14" s="2" t="n">
        <f aca="false">(E14/100)*B3</f>
        <v>182.665114681466</v>
      </c>
    </row>
    <row r="15" s="2" customFormat="true" ht="12.8" hidden="false" customHeight="false" outlineLevel="0" collapsed="false">
      <c r="A15" s="2" t="s">
        <v>181</v>
      </c>
      <c r="C15" s="2" t="s">
        <v>161</v>
      </c>
      <c r="D15" s="2" t="s">
        <v>109</v>
      </c>
      <c r="E15" s="2" t="n">
        <v>1.87</v>
      </c>
      <c r="F15" s="2" t="n">
        <f aca="false">(E15/100)*B3</f>
        <v>163.43720787289</v>
      </c>
    </row>
    <row r="16" s="2" customFormat="true" ht="12.8" hidden="false" customHeight="false" outlineLevel="0" collapsed="false">
      <c r="A16" s="2" t="s">
        <v>175</v>
      </c>
      <c r="C16" s="2" t="s">
        <v>176</v>
      </c>
      <c r="E16" s="2" t="n">
        <v>1.71</v>
      </c>
      <c r="F16" s="2" t="n">
        <f aca="false">(E16/100)*B3</f>
        <v>149.453275648472</v>
      </c>
    </row>
    <row r="17" s="2" customFormat="true" ht="12.8" hidden="false" customHeight="false" outlineLevel="0" collapsed="false">
      <c r="A17" s="2" t="s">
        <v>186</v>
      </c>
      <c r="C17" s="2" t="s">
        <v>128</v>
      </c>
      <c r="E17" s="2" t="n">
        <v>1.63</v>
      </c>
      <c r="F17" s="2" t="n">
        <f aca="false">(E17/100)*B3</f>
        <v>142.461309536263</v>
      </c>
    </row>
    <row r="18" s="2" customFormat="true" ht="12.8" hidden="false" customHeight="false" outlineLevel="0" collapsed="false">
      <c r="A18" s="2" t="s">
        <v>187</v>
      </c>
      <c r="C18" s="2" t="s">
        <v>169</v>
      </c>
      <c r="E18" s="2" t="n">
        <v>1.56</v>
      </c>
      <c r="F18" s="2" t="n">
        <f aca="false">(E18/100)*B3</f>
        <v>136.34333918808</v>
      </c>
    </row>
    <row r="19" s="2" customFormat="true" ht="12.8" hidden="false" customHeight="false" outlineLevel="0" collapsed="false">
      <c r="A19" s="2" t="s">
        <v>188</v>
      </c>
      <c r="C19" s="2" t="s">
        <v>128</v>
      </c>
      <c r="E19" s="2" t="n">
        <v>1.2</v>
      </c>
      <c r="F19" s="2" t="n">
        <f aca="false">(E19/100)*B3</f>
        <v>104.879491683138</v>
      </c>
    </row>
    <row r="20" s="2" customFormat="true" ht="12.8" hidden="false" customHeight="false" outlineLevel="0" collapsed="false">
      <c r="A20" s="2" t="s">
        <v>192</v>
      </c>
      <c r="C20" s="2" t="s">
        <v>128</v>
      </c>
      <c r="E20" s="2" t="n">
        <v>1.06</v>
      </c>
      <c r="F20" s="2" t="n">
        <f aca="false">(E20/100)*B3</f>
        <v>92.643550986772</v>
      </c>
    </row>
    <row r="21" s="2" customFormat="true" ht="12.8" hidden="false" customHeight="false" outlineLevel="0" collapsed="false">
      <c r="A21" s="2" t="s">
        <v>193</v>
      </c>
      <c r="C21" s="2" t="s">
        <v>128</v>
      </c>
      <c r="E21" s="2" t="n">
        <v>0.94</v>
      </c>
      <c r="F21" s="2" t="n">
        <f aca="false">(E21/100)*B3</f>
        <v>82.1556018184582</v>
      </c>
    </row>
    <row r="22" s="2" customFormat="true" ht="12.8" hidden="false" customHeight="false" outlineLevel="0" collapsed="false">
      <c r="A22" s="2" t="s">
        <v>189</v>
      </c>
      <c r="C22" s="2" t="s">
        <v>40</v>
      </c>
      <c r="E22" s="2" t="n">
        <v>0.93</v>
      </c>
      <c r="F22" s="2" t="n">
        <f aca="false">(E22/100)*B3</f>
        <v>81.281606054432</v>
      </c>
    </row>
    <row r="23" s="2" customFormat="true" ht="12.8" hidden="false" customHeight="false" outlineLevel="0" collapsed="false">
      <c r="A23" s="2" t="s">
        <v>194</v>
      </c>
      <c r="C23" s="2" t="s">
        <v>128</v>
      </c>
      <c r="E23" s="2" t="n">
        <v>0.9</v>
      </c>
      <c r="F23" s="2" t="n">
        <f aca="false">(E23/100)*B3</f>
        <v>78.6596187623536</v>
      </c>
    </row>
    <row r="24" s="2" customFormat="true" ht="12.8" hidden="false" customHeight="false" outlineLevel="0" collapsed="false">
      <c r="A24" s="2" t="s">
        <v>191</v>
      </c>
      <c r="C24" s="2" t="s">
        <v>128</v>
      </c>
      <c r="E24" s="2" t="n">
        <v>0.81</v>
      </c>
      <c r="F24" s="2" t="n">
        <f aca="false">(E24/100)*B3</f>
        <v>70.7936568861182</v>
      </c>
    </row>
    <row r="25" s="2" customFormat="true" ht="12.8" hidden="false" customHeight="false" outlineLevel="0" collapsed="false">
      <c r="A25" s="2" t="s">
        <v>196</v>
      </c>
      <c r="C25" s="2" t="s">
        <v>128</v>
      </c>
      <c r="E25" s="2" t="n">
        <v>0.78</v>
      </c>
      <c r="F25" s="2" t="n">
        <f aca="false">(E25/100)*B3</f>
        <v>68.1716695940398</v>
      </c>
    </row>
    <row r="26" s="2" customFormat="true" ht="12.8" hidden="false" customHeight="false" outlineLevel="0" collapsed="false">
      <c r="A26" s="2" t="s">
        <v>197</v>
      </c>
      <c r="C26" s="2" t="s">
        <v>40</v>
      </c>
      <c r="E26" s="2" t="n">
        <v>0.76</v>
      </c>
      <c r="F26" s="2" t="n">
        <f aca="false">(E26/100)*B3</f>
        <v>66.4236780659875</v>
      </c>
    </row>
    <row r="27" s="2" customFormat="true" ht="12.8" hidden="false" customHeight="false" outlineLevel="0" collapsed="false">
      <c r="A27" s="2" t="s">
        <v>199</v>
      </c>
      <c r="C27" s="2" t="s">
        <v>108</v>
      </c>
      <c r="E27" s="2" t="n">
        <v>0.69</v>
      </c>
      <c r="F27" s="2" t="n">
        <f aca="false">(E27/100)*B3</f>
        <v>60.3057077178044</v>
      </c>
    </row>
    <row r="28" s="2" customFormat="true" ht="12.8" hidden="false" customHeight="false" outlineLevel="0" collapsed="false">
      <c r="A28" s="2" t="s">
        <v>200</v>
      </c>
      <c r="C28" s="2" t="s">
        <v>40</v>
      </c>
      <c r="E28" s="2" t="n">
        <v>0.68</v>
      </c>
      <c r="F28" s="2" t="n">
        <f aca="false">(E28/100)*B3</f>
        <v>59.4317119537783</v>
      </c>
    </row>
    <row r="29" s="2" customFormat="true" ht="12.8" hidden="false" customHeight="false" outlineLevel="0" collapsed="false">
      <c r="A29" s="2" t="s">
        <v>201</v>
      </c>
      <c r="C29" s="2" t="s">
        <v>108</v>
      </c>
      <c r="E29" s="2" t="n">
        <v>0.62</v>
      </c>
      <c r="F29" s="2" t="n">
        <f aca="false">(E29/100)*B3</f>
        <v>54.1877373696214</v>
      </c>
    </row>
    <row r="30" s="2" customFormat="true" ht="12.8" hidden="false" customHeight="false" outlineLevel="0" collapsed="false">
      <c r="A30" s="2" t="s">
        <v>203</v>
      </c>
      <c r="C30" s="2" t="s">
        <v>138</v>
      </c>
      <c r="D30" s="2" t="s">
        <v>109</v>
      </c>
      <c r="E30" s="2" t="n">
        <v>0.6</v>
      </c>
      <c r="F30" s="2" t="n">
        <f aca="false">(E30/100)*B3</f>
        <v>52.4397458415691</v>
      </c>
    </row>
    <row r="31" s="2" customFormat="true" ht="12.8" hidden="false" customHeight="false" outlineLevel="0" collapsed="false">
      <c r="A31" s="2" t="s">
        <v>185</v>
      </c>
      <c r="C31" s="2" t="s">
        <v>173</v>
      </c>
      <c r="E31" s="2" t="n">
        <v>0.6</v>
      </c>
      <c r="F31" s="2" t="n">
        <f aca="false">(E31/100)*B3</f>
        <v>52.4397458415691</v>
      </c>
    </row>
    <row r="32" s="2" customFormat="true" ht="12.8" hidden="false" customHeight="false" outlineLevel="0" collapsed="false">
      <c r="A32" s="2" t="s">
        <v>204</v>
      </c>
      <c r="C32" s="2" t="s">
        <v>119</v>
      </c>
      <c r="D32" s="2" t="s">
        <v>109</v>
      </c>
      <c r="E32" s="2" t="n">
        <v>0.59</v>
      </c>
      <c r="F32" s="2" t="n">
        <f aca="false">(E32/100)*B3</f>
        <v>51.5657500775429</v>
      </c>
    </row>
    <row r="33" s="2" customFormat="true" ht="12.8" hidden="false" customHeight="false" outlineLevel="0" collapsed="false">
      <c r="A33" s="2" t="s">
        <v>205</v>
      </c>
      <c r="C33" s="2" t="s">
        <v>169</v>
      </c>
      <c r="E33" s="2" t="n">
        <v>0.58</v>
      </c>
      <c r="F33" s="2" t="n">
        <f aca="false">(E33/100)*B3</f>
        <v>50.6917543135168</v>
      </c>
    </row>
    <row r="34" s="2" customFormat="true" ht="12.8" hidden="false" customHeight="false" outlineLevel="0" collapsed="false">
      <c r="A34" s="2" t="s">
        <v>206</v>
      </c>
      <c r="C34" s="2" t="s">
        <v>108</v>
      </c>
      <c r="E34" s="2" t="n">
        <v>0.57</v>
      </c>
      <c r="F34" s="2" t="n">
        <f aca="false">(E34/100)*B3</f>
        <v>49.8177585494906</v>
      </c>
    </row>
    <row r="35" s="2" customFormat="true" ht="12.8" hidden="false" customHeight="false" outlineLevel="0" collapsed="false">
      <c r="A35" s="2" t="s">
        <v>208</v>
      </c>
      <c r="C35" s="2" t="s">
        <v>128</v>
      </c>
      <c r="E35" s="2" t="n">
        <v>0.51</v>
      </c>
      <c r="F35" s="2" t="n">
        <f aca="false">(E35/100)*B3</f>
        <v>44.5737839653337</v>
      </c>
    </row>
    <row r="36" s="2" customFormat="true" ht="12.8" hidden="false" customHeight="false" outlineLevel="0" collapsed="false">
      <c r="A36" s="2" t="s">
        <v>210</v>
      </c>
      <c r="C36" s="2" t="s">
        <v>128</v>
      </c>
      <c r="E36" s="2" t="n">
        <v>0.48</v>
      </c>
      <c r="F36" s="2" t="n">
        <f aca="false">(E36/100)*B3</f>
        <v>41.9517966732552</v>
      </c>
    </row>
    <row r="37" s="2" customFormat="true" ht="12.8" hidden="false" customHeight="false" outlineLevel="0" collapsed="false">
      <c r="A37" s="2" t="s">
        <v>211</v>
      </c>
      <c r="C37" s="2" t="s">
        <v>128</v>
      </c>
      <c r="E37" s="2" t="n">
        <v>0.48</v>
      </c>
      <c r="F37" s="2" t="n">
        <f aca="false">(E37/100)*B3</f>
        <v>41.9517966732552</v>
      </c>
    </row>
    <row r="38" s="2" customFormat="true" ht="12.8" hidden="false" customHeight="false" outlineLevel="0" collapsed="false">
      <c r="A38" s="2" t="s">
        <v>213</v>
      </c>
      <c r="C38" s="2" t="s">
        <v>128</v>
      </c>
      <c r="E38" s="2" t="n">
        <v>0.45</v>
      </c>
      <c r="F38" s="2" t="n">
        <f aca="false">(E38/100)*B3</f>
        <v>39.3298093811768</v>
      </c>
    </row>
    <row r="39" s="2" customFormat="true" ht="12.8" hidden="false" customHeight="false" outlineLevel="0" collapsed="false">
      <c r="A39" s="2" t="s">
        <v>214</v>
      </c>
      <c r="C39" s="2" t="s">
        <v>215</v>
      </c>
      <c r="E39" s="2" t="n">
        <v>0.44</v>
      </c>
      <c r="F39" s="2" t="n">
        <f aca="false">(E39/100)*B3</f>
        <v>38.4558136171506</v>
      </c>
    </row>
    <row r="40" s="2" customFormat="true" ht="12.8" hidden="false" customHeight="false" outlineLevel="0" collapsed="false">
      <c r="A40" s="2" t="s">
        <v>207</v>
      </c>
      <c r="C40" s="2" t="s">
        <v>184</v>
      </c>
      <c r="E40" s="2" t="n">
        <v>0.37</v>
      </c>
      <c r="F40" s="2" t="n">
        <f aca="false">(E40/100)*B3</f>
        <v>32.3378432689676</v>
      </c>
    </row>
    <row r="41" s="2" customFormat="true" ht="12.8" hidden="false" customHeight="false" outlineLevel="0" collapsed="false">
      <c r="A41" s="2" t="s">
        <v>218</v>
      </c>
      <c r="C41" s="2" t="s">
        <v>40</v>
      </c>
      <c r="E41" s="2" t="n">
        <v>0.37</v>
      </c>
      <c r="F41" s="2" t="n">
        <f aca="false">(E41/100)*B3</f>
        <v>32.3378432689676</v>
      </c>
    </row>
    <row r="42" s="2" customFormat="true" ht="12.8" hidden="false" customHeight="false" outlineLevel="0" collapsed="false">
      <c r="A42" s="2" t="s">
        <v>220</v>
      </c>
      <c r="C42" s="2" t="s">
        <v>221</v>
      </c>
      <c r="E42" s="2" t="n">
        <v>0.34</v>
      </c>
      <c r="F42" s="2" t="n">
        <f aca="false">(E42/100)*B3</f>
        <v>29.7158559768891</v>
      </c>
    </row>
    <row r="43" s="2" customFormat="true" ht="12.8" hidden="false" customHeight="false" outlineLevel="0" collapsed="false">
      <c r="A43" s="2" t="s">
        <v>222</v>
      </c>
      <c r="C43" s="2" t="s">
        <v>40</v>
      </c>
      <c r="E43" s="2" t="n">
        <v>0.33</v>
      </c>
      <c r="F43" s="2" t="n">
        <f aca="false">(E43/100)*B3</f>
        <v>28.841860212863</v>
      </c>
    </row>
    <row r="44" s="2" customFormat="true" ht="12.8" hidden="false" customHeight="false" outlineLevel="0" collapsed="false">
      <c r="A44" s="2" t="s">
        <v>223</v>
      </c>
      <c r="C44" s="2" t="s">
        <v>40</v>
      </c>
      <c r="D44" s="2" t="s">
        <v>109</v>
      </c>
      <c r="E44" s="2" t="n">
        <v>0.32</v>
      </c>
      <c r="F44" s="2" t="n">
        <f aca="false">(E44/100)*B3</f>
        <v>27.9678644488368</v>
      </c>
    </row>
    <row r="45" s="2" customFormat="true" ht="12.8" hidden="false" customHeight="false" outlineLevel="0" collapsed="false">
      <c r="A45" s="2" t="s">
        <v>216</v>
      </c>
      <c r="C45" s="2" t="s">
        <v>128</v>
      </c>
      <c r="E45" s="2" t="n">
        <v>0.32</v>
      </c>
      <c r="F45" s="2" t="n">
        <f aca="false">(E45/100)*B3</f>
        <v>27.9678644488368</v>
      </c>
    </row>
    <row r="46" s="2" customFormat="true" ht="12.8" hidden="false" customHeight="false" outlineLevel="0" collapsed="false">
      <c r="A46" s="2" t="s">
        <v>225</v>
      </c>
      <c r="C46" s="2" t="s">
        <v>173</v>
      </c>
      <c r="E46" s="2" t="n">
        <v>0.31</v>
      </c>
      <c r="F46" s="2" t="n">
        <f aca="false">(E46/100)*B3</f>
        <v>27.0938686848107</v>
      </c>
    </row>
    <row r="47" s="2" customFormat="true" ht="12.8" hidden="false" customHeight="false" outlineLevel="0" collapsed="false">
      <c r="A47" s="2" t="s">
        <v>226</v>
      </c>
      <c r="C47" s="2" t="s">
        <v>227</v>
      </c>
      <c r="E47" s="2" t="n">
        <v>0.31</v>
      </c>
      <c r="F47" s="2" t="n">
        <f aca="false">(E47/100)*B3</f>
        <v>27.0938686848107</v>
      </c>
    </row>
    <row r="48" s="2" customFormat="true" ht="12.8" hidden="false" customHeight="false" outlineLevel="0" collapsed="false">
      <c r="A48" s="2" t="s">
        <v>228</v>
      </c>
      <c r="C48" s="2" t="s">
        <v>227</v>
      </c>
      <c r="E48" s="2" t="n">
        <v>0.3</v>
      </c>
      <c r="F48" s="2" t="n">
        <f aca="false">(E48/100)*B3</f>
        <v>26.2198729207845</v>
      </c>
    </row>
    <row r="49" s="2" customFormat="true" ht="12.8" hidden="false" customHeight="false" outlineLevel="0" collapsed="false">
      <c r="A49" s="2" t="s">
        <v>229</v>
      </c>
      <c r="C49" s="2" t="s">
        <v>128</v>
      </c>
      <c r="E49" s="2" t="n">
        <v>0.28</v>
      </c>
      <c r="F49" s="2" t="n">
        <f aca="false">(E49/100)*B3</f>
        <v>24.4718813927322</v>
      </c>
    </row>
    <row r="50" s="2" customFormat="true" ht="12.8" hidden="false" customHeight="false" outlineLevel="0" collapsed="false">
      <c r="A50" s="2" t="s">
        <v>198</v>
      </c>
      <c r="C50" s="2" t="s">
        <v>117</v>
      </c>
      <c r="E50" s="2" t="n">
        <v>0.28</v>
      </c>
      <c r="F50" s="2" t="n">
        <f aca="false">(E50/100)*B3</f>
        <v>24.4718813927322</v>
      </c>
    </row>
    <row r="51" s="2" customFormat="true" ht="12.8" hidden="false" customHeight="false" outlineLevel="0" collapsed="false">
      <c r="A51" s="2" t="s">
        <v>230</v>
      </c>
      <c r="C51" s="2" t="s">
        <v>128</v>
      </c>
      <c r="E51" s="2" t="n">
        <v>0.27</v>
      </c>
      <c r="F51" s="2" t="n">
        <f aca="false">(E51/100)*B3</f>
        <v>23.5978856287061</v>
      </c>
    </row>
    <row r="52" s="2" customFormat="true" ht="12.8" hidden="false" customHeight="false" outlineLevel="0" collapsed="false">
      <c r="A52" s="2" t="s">
        <v>231</v>
      </c>
      <c r="C52" s="2" t="s">
        <v>126</v>
      </c>
      <c r="E52" s="2" t="n">
        <v>0.26</v>
      </c>
      <c r="F52" s="2" t="n">
        <f aca="false">(E52/100)*B3</f>
        <v>22.7238898646799</v>
      </c>
    </row>
    <row r="53" s="2" customFormat="true" ht="12.8" hidden="false" customHeight="false" outlineLevel="0" collapsed="false">
      <c r="A53" s="2" t="s">
        <v>183</v>
      </c>
      <c r="C53" s="2" t="s">
        <v>184</v>
      </c>
      <c r="E53" s="2" t="n">
        <v>0.26</v>
      </c>
      <c r="F53" s="2" t="n">
        <f aca="false">(E53/100)*B3</f>
        <v>22.7238898646799</v>
      </c>
    </row>
    <row r="54" s="2" customFormat="true" ht="12.8" hidden="false" customHeight="false" outlineLevel="0" collapsed="false">
      <c r="A54" s="2" t="s">
        <v>232</v>
      </c>
      <c r="C54" s="2" t="s">
        <v>40</v>
      </c>
      <c r="E54" s="2" t="n">
        <v>0.26</v>
      </c>
      <c r="F54" s="2" t="n">
        <f aca="false">(E54/100)*B3</f>
        <v>22.7238898646799</v>
      </c>
    </row>
    <row r="55" s="2" customFormat="true" ht="12.8" hidden="false" customHeight="false" outlineLevel="0" collapsed="false">
      <c r="A55" s="2" t="s">
        <v>233</v>
      </c>
      <c r="C55" s="2" t="s">
        <v>108</v>
      </c>
      <c r="D55" s="2" t="s">
        <v>109</v>
      </c>
      <c r="E55" s="2" t="n">
        <v>0.24</v>
      </c>
      <c r="F55" s="2" t="n">
        <f aca="false">(E55/100)*B3</f>
        <v>20.9758983366276</v>
      </c>
    </row>
    <row r="56" s="2" customFormat="true" ht="12.8" hidden="false" customHeight="false" outlineLevel="0" collapsed="false">
      <c r="A56" s="2" t="s">
        <v>234</v>
      </c>
      <c r="C56" s="2" t="s">
        <v>40</v>
      </c>
      <c r="E56" s="2" t="n">
        <v>0.23</v>
      </c>
      <c r="F56" s="2" t="n">
        <f aca="false">(E56/100)*B3</f>
        <v>20.1019025726015</v>
      </c>
    </row>
    <row r="57" s="2" customFormat="true" ht="12.8" hidden="false" customHeight="false" outlineLevel="0" collapsed="false">
      <c r="A57" s="2" t="s">
        <v>237</v>
      </c>
      <c r="C57" s="2" t="s">
        <v>138</v>
      </c>
      <c r="E57" s="2" t="n">
        <v>0.22</v>
      </c>
      <c r="F57" s="2" t="n">
        <f aca="false">(E57/100)*B3</f>
        <v>19.2279068085753</v>
      </c>
    </row>
    <row r="58" s="2" customFormat="true" ht="12.8" hidden="false" customHeight="false" outlineLevel="0" collapsed="false">
      <c r="A58" s="2" t="s">
        <v>212</v>
      </c>
      <c r="C58" s="2" t="s">
        <v>40</v>
      </c>
      <c r="E58" s="2" t="n">
        <v>0.22</v>
      </c>
      <c r="F58" s="2" t="n">
        <f aca="false">(E58/100)*B3</f>
        <v>19.2279068085753</v>
      </c>
    </row>
    <row r="59" s="2" customFormat="true" ht="12.8" hidden="false" customHeight="false" outlineLevel="0" collapsed="false">
      <c r="A59" s="2" t="s">
        <v>238</v>
      </c>
      <c r="C59" s="2" t="s">
        <v>184</v>
      </c>
      <c r="E59" s="2" t="n">
        <v>0.22</v>
      </c>
      <c r="F59" s="2" t="n">
        <f aca="false">(E59/100)*B3</f>
        <v>19.2279068085753</v>
      </c>
    </row>
    <row r="60" s="2" customFormat="true" ht="12.8" hidden="false" customHeight="false" outlineLevel="0" collapsed="false">
      <c r="A60" s="2" t="s">
        <v>239</v>
      </c>
      <c r="C60" s="2" t="s">
        <v>128</v>
      </c>
      <c r="E60" s="2" t="n">
        <v>0.22</v>
      </c>
      <c r="F60" s="2" t="n">
        <f aca="false">(E60/100)*B3</f>
        <v>19.2279068085753</v>
      </c>
    </row>
    <row r="61" s="2" customFormat="true" ht="12.8" hidden="false" customHeight="false" outlineLevel="0" collapsed="false">
      <c r="A61" s="2" t="s">
        <v>244</v>
      </c>
      <c r="C61" s="2" t="s">
        <v>108</v>
      </c>
      <c r="E61" s="2" t="n">
        <v>0.2</v>
      </c>
      <c r="F61" s="2" t="n">
        <f aca="false">(E61/100)*B3</f>
        <v>17.479915280523</v>
      </c>
    </row>
    <row r="62" s="2" customFormat="true" ht="12.8" hidden="false" customHeight="false" outlineLevel="0" collapsed="false">
      <c r="A62" s="2" t="s">
        <v>245</v>
      </c>
      <c r="C62" s="2" t="s">
        <v>246</v>
      </c>
      <c r="D62" s="2" t="s">
        <v>109</v>
      </c>
      <c r="E62" s="2" t="n">
        <v>0.2</v>
      </c>
      <c r="F62" s="2" t="n">
        <f aca="false">(E62/100)*B3</f>
        <v>17.479915280523</v>
      </c>
    </row>
    <row r="63" s="2" customFormat="true" ht="12.8" hidden="false" customHeight="false" outlineLevel="0" collapsed="false">
      <c r="A63" s="2" t="s">
        <v>247</v>
      </c>
      <c r="C63" s="2" t="s">
        <v>40</v>
      </c>
      <c r="E63" s="2" t="n">
        <v>0.19</v>
      </c>
      <c r="F63" s="2" t="n">
        <f aca="false">(E63/100)*B3</f>
        <v>16.6059195164969</v>
      </c>
    </row>
    <row r="64" s="2" customFormat="true" ht="12.8" hidden="false" customHeight="false" outlineLevel="0" collapsed="false">
      <c r="A64" s="2" t="s">
        <v>248</v>
      </c>
      <c r="C64" s="2" t="s">
        <v>128</v>
      </c>
      <c r="E64" s="2" t="n">
        <v>0.19</v>
      </c>
      <c r="F64" s="2" t="n">
        <f aca="false">(E64/100)*B3</f>
        <v>16.6059195164969</v>
      </c>
    </row>
    <row r="65" s="2" customFormat="true" ht="12.8" hidden="false" customHeight="false" outlineLevel="0" collapsed="false">
      <c r="A65" s="2" t="s">
        <v>249</v>
      </c>
      <c r="C65" s="2" t="s">
        <v>215</v>
      </c>
      <c r="E65" s="2" t="n">
        <v>0.18</v>
      </c>
      <c r="F65" s="2" t="n">
        <f aca="false">(E65/100)*B3</f>
        <v>15.7319237524707</v>
      </c>
    </row>
    <row r="66" s="2" customFormat="true" ht="12.8" hidden="false" customHeight="false" outlineLevel="0" collapsed="false">
      <c r="A66" s="2" t="s">
        <v>250</v>
      </c>
      <c r="C66" s="2" t="s">
        <v>176</v>
      </c>
      <c r="E66" s="2" t="n">
        <v>0.18</v>
      </c>
      <c r="F66" s="2" t="n">
        <f aca="false">(E66/100)*B3</f>
        <v>15.7319237524707</v>
      </c>
    </row>
    <row r="67" s="2" customFormat="true" ht="12.8" hidden="false" customHeight="false" outlineLevel="0" collapsed="false">
      <c r="A67" s="2" t="s">
        <v>252</v>
      </c>
      <c r="C67" s="2" t="s">
        <v>128</v>
      </c>
      <c r="E67" s="2" t="n">
        <v>0.17</v>
      </c>
      <c r="F67" s="2" t="n">
        <f aca="false">(E67/100)*B3</f>
        <v>14.8579279884446</v>
      </c>
    </row>
    <row r="68" s="2" customFormat="true" ht="12.8" hidden="false" customHeight="false" outlineLevel="0" collapsed="false">
      <c r="A68" s="2" t="s">
        <v>254</v>
      </c>
      <c r="C68" s="2" t="s">
        <v>255</v>
      </c>
      <c r="D68" s="2" t="s">
        <v>109</v>
      </c>
      <c r="E68" s="2" t="n">
        <v>0.16</v>
      </c>
      <c r="F68" s="2" t="n">
        <f aca="false">(E68/100)*B3</f>
        <v>13.9839322244184</v>
      </c>
    </row>
    <row r="69" s="2" customFormat="true" ht="12.8" hidden="false" customHeight="false" outlineLevel="0" collapsed="false">
      <c r="A69" s="2" t="s">
        <v>241</v>
      </c>
      <c r="C69" s="2" t="s">
        <v>128</v>
      </c>
      <c r="E69" s="2" t="n">
        <v>0.15</v>
      </c>
      <c r="F69" s="2" t="n">
        <f aca="false">(E69/100)*B3</f>
        <v>13.1099364603923</v>
      </c>
    </row>
    <row r="70" s="2" customFormat="true" ht="12.8" hidden="false" customHeight="false" outlineLevel="0" collapsed="false">
      <c r="A70" s="2" t="s">
        <v>219</v>
      </c>
      <c r="C70" s="2" t="s">
        <v>128</v>
      </c>
      <c r="E70" s="2" t="n">
        <v>0.15</v>
      </c>
      <c r="F70" s="2" t="n">
        <f aca="false">(E70/100)*B3</f>
        <v>13.1099364603923</v>
      </c>
    </row>
    <row r="71" s="2" customFormat="true" ht="12.8" hidden="false" customHeight="false" outlineLevel="0" collapsed="false">
      <c r="A71" s="2" t="s">
        <v>257</v>
      </c>
      <c r="C71" s="2" t="s">
        <v>40</v>
      </c>
      <c r="E71" s="2" t="n">
        <v>0.15</v>
      </c>
      <c r="F71" s="2" t="n">
        <f aca="false">(E71/100)*B3</f>
        <v>13.1099364603923</v>
      </c>
    </row>
    <row r="72" s="2" customFormat="true" ht="12.8" hidden="false" customHeight="false" outlineLevel="0" collapsed="false">
      <c r="A72" s="2" t="s">
        <v>179</v>
      </c>
      <c r="C72" s="2" t="s">
        <v>40</v>
      </c>
      <c r="E72" s="2" t="n">
        <v>0.14</v>
      </c>
      <c r="F72" s="2" t="n">
        <f aca="false">(E72/100)*B3</f>
        <v>12.2359406963661</v>
      </c>
    </row>
    <row r="73" s="2" customFormat="true" ht="12.8" hidden="false" customHeight="false" outlineLevel="0" collapsed="false">
      <c r="A73" s="2" t="s">
        <v>172</v>
      </c>
      <c r="C73" s="2" t="s">
        <v>173</v>
      </c>
      <c r="E73" s="2" t="n">
        <v>0.14</v>
      </c>
      <c r="F73" s="2" t="n">
        <f aca="false">(E73/100)*B3</f>
        <v>12.2359406963661</v>
      </c>
    </row>
    <row r="74" s="2" customFormat="true" ht="12.8" hidden="false" customHeight="false" outlineLevel="0" collapsed="false">
      <c r="A74" s="2" t="s">
        <v>258</v>
      </c>
      <c r="C74" s="2" t="s">
        <v>108</v>
      </c>
      <c r="D74" s="2" t="s">
        <v>109</v>
      </c>
      <c r="E74" s="2" t="n">
        <v>0.14</v>
      </c>
      <c r="F74" s="2" t="n">
        <f aca="false">(E74/100)*B3</f>
        <v>12.2359406963661</v>
      </c>
    </row>
    <row r="75" s="2" customFormat="true" ht="12.8" hidden="false" customHeight="false" outlineLevel="0" collapsed="false">
      <c r="A75" s="2" t="s">
        <v>259</v>
      </c>
      <c r="C75" s="2" t="s">
        <v>108</v>
      </c>
      <c r="D75" s="2" t="s">
        <v>109</v>
      </c>
      <c r="E75" s="2" t="n">
        <v>0.14</v>
      </c>
      <c r="F75" s="2" t="n">
        <f aca="false">(E75/100)*B3</f>
        <v>12.2359406963661</v>
      </c>
    </row>
    <row r="76" s="2" customFormat="true" ht="12.8" hidden="false" customHeight="false" outlineLevel="0" collapsed="false">
      <c r="A76" s="2" t="s">
        <v>182</v>
      </c>
      <c r="C76" s="2" t="s">
        <v>117</v>
      </c>
      <c r="E76" s="2" t="n">
        <v>0.13</v>
      </c>
      <c r="F76" s="2" t="n">
        <f aca="false">(E76/100)*B3</f>
        <v>11.36194493234</v>
      </c>
    </row>
    <row r="77" customFormat="false" ht="12.8" hidden="false" customHeight="false" outlineLevel="0" collapsed="false">
      <c r="A77" s="2" t="s">
        <v>266</v>
      </c>
      <c r="C77" s="2" t="s">
        <v>173</v>
      </c>
      <c r="E77" s="2" t="n">
        <v>0.12</v>
      </c>
      <c r="F77" s="2" t="n">
        <f aca="false">(E77/100)*B3</f>
        <v>10.4879491683138</v>
      </c>
    </row>
    <row r="78" customFormat="false" ht="12.8" hidden="false" customHeight="false" outlineLevel="0" collapsed="false">
      <c r="A78" s="2" t="s">
        <v>267</v>
      </c>
      <c r="C78" s="2" t="s">
        <v>268</v>
      </c>
      <c r="E78" s="2" t="n">
        <v>0.12</v>
      </c>
      <c r="F78" s="2" t="n">
        <f aca="false">(E78/100)*B3</f>
        <v>10.4879491683138</v>
      </c>
    </row>
    <row r="79" customFormat="false" ht="12.8" hidden="false" customHeight="false" outlineLevel="0" collapsed="false">
      <c r="A79" s="2" t="s">
        <v>269</v>
      </c>
      <c r="C79" s="2" t="s">
        <v>40</v>
      </c>
      <c r="E79" s="2" t="n">
        <v>0.12</v>
      </c>
      <c r="F79" s="2" t="n">
        <f aca="false">(E79/100)*B3</f>
        <v>10.4879491683138</v>
      </c>
    </row>
    <row r="80" customFormat="false" ht="12.8" hidden="false" customHeight="false" outlineLevel="0" collapsed="false">
      <c r="A80" s="2" t="s">
        <v>270</v>
      </c>
      <c r="C80" s="2" t="s">
        <v>221</v>
      </c>
      <c r="E80" s="2" t="n">
        <v>0.12</v>
      </c>
      <c r="F80" s="2" t="n">
        <f aca="false">(E80/100)*B3</f>
        <v>10.4879491683138</v>
      </c>
    </row>
    <row r="81" customFormat="false" ht="12.8" hidden="false" customHeight="false" outlineLevel="0" collapsed="false">
      <c r="A81" s="2" t="s">
        <v>262</v>
      </c>
      <c r="C81" s="2" t="s">
        <v>117</v>
      </c>
      <c r="E81" s="2" t="n">
        <v>0.11</v>
      </c>
      <c r="F81" s="2" t="n">
        <f aca="false">(E81/100)*B3</f>
        <v>9.61395340428766</v>
      </c>
    </row>
    <row r="82" customFormat="false" ht="12.8" hidden="false" customHeight="false" outlineLevel="0" collapsed="false">
      <c r="A82" s="2" t="s">
        <v>274</v>
      </c>
      <c r="C82" s="2" t="s">
        <v>40</v>
      </c>
      <c r="E82" s="2" t="n">
        <v>0.11</v>
      </c>
      <c r="F82" s="2" t="n">
        <f aca="false">(E82/100)*B3</f>
        <v>9.61395340428766</v>
      </c>
    </row>
    <row r="83" customFormat="false" ht="12.8" hidden="false" customHeight="false" outlineLevel="0" collapsed="false">
      <c r="A83" s="2" t="s">
        <v>240</v>
      </c>
      <c r="C83" s="2" t="s">
        <v>40</v>
      </c>
      <c r="E83" s="2" t="n">
        <v>0.11</v>
      </c>
      <c r="F83" s="2" t="n">
        <f aca="false">(E83/100)*B3</f>
        <v>9.61395340428766</v>
      </c>
    </row>
    <row r="84" customFormat="false" ht="12.8" hidden="false" customHeight="false" outlineLevel="0" collapsed="false">
      <c r="A84" s="2" t="s">
        <v>275</v>
      </c>
      <c r="C84" s="2" t="s">
        <v>176</v>
      </c>
      <c r="E84" s="2" t="n">
        <v>0.11</v>
      </c>
      <c r="F84" s="2" t="n">
        <f aca="false">(E84/100)*B3</f>
        <v>9.61395340428766</v>
      </c>
    </row>
    <row r="85" customFormat="false" ht="12.8" hidden="false" customHeight="false" outlineLevel="0" collapsed="false">
      <c r="A85" s="2" t="s">
        <v>276</v>
      </c>
      <c r="C85" s="2" t="s">
        <v>161</v>
      </c>
      <c r="E85" s="2" t="n">
        <v>0.11</v>
      </c>
      <c r="F85" s="2" t="n">
        <f aca="false">(E85/100)*B3</f>
        <v>9.61395340428766</v>
      </c>
    </row>
    <row r="86" customFormat="false" ht="12.8" hidden="false" customHeight="false" outlineLevel="0" collapsed="false">
      <c r="A86" s="2" t="s">
        <v>292</v>
      </c>
      <c r="C86" s="2" t="s">
        <v>128</v>
      </c>
      <c r="E86" s="2" t="n">
        <v>0.03</v>
      </c>
      <c r="F86" s="2" t="n">
        <f aca="false">(E86/100)*B3</f>
        <v>2.62198729207845</v>
      </c>
    </row>
  </sheetData>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F66"/>
  <sheetViews>
    <sheetView showFormulas="false" showGridLines="true" showRowColHeaders="true" showZeros="true" rightToLeft="false" tabSelected="false" showOutlineSymbols="true" defaultGridColor="true" view="normal" topLeftCell="A73" colorId="64" zoomScale="100" zoomScaleNormal="100" zoomScalePageLayoutView="100" workbookViewId="0">
      <selection pane="topLeft" activeCell="A74" activeCellId="0" sqref="A74"/>
    </sheetView>
  </sheetViews>
  <sheetFormatPr defaultRowHeight="12.8" outlineLevelRow="0" outlineLevelCol="0"/>
  <cols>
    <col collapsed="false" customWidth="true" hidden="false" outlineLevel="0" max="1" min="1" style="9" width="37.23"/>
    <col collapsed="false" customWidth="false" hidden="false" outlineLevel="0" max="1022" min="2" style="2" width="11.52"/>
    <col collapsed="false" customWidth="false" hidden="false" outlineLevel="0" max="1025" min="1023" style="0" width="11.52"/>
  </cols>
  <sheetData>
    <row r="1" customFormat="false" ht="12.8" hidden="false" customHeight="false" outlineLevel="0" collapsed="false">
      <c r="A1" s="2" t="s">
        <v>311</v>
      </c>
      <c r="B1" s="2" t="n">
        <v>2018</v>
      </c>
      <c r="E1" s="0"/>
    </row>
    <row r="2" customFormat="false" ht="12.8" hidden="false" customHeight="false" outlineLevel="0" collapsed="false">
      <c r="A2" s="2" t="s">
        <v>302</v>
      </c>
    </row>
    <row r="3" customFormat="false" ht="12.8" hidden="false" customHeight="false" outlineLevel="0" collapsed="false">
      <c r="A3" s="2" t="s">
        <v>308</v>
      </c>
      <c r="B3" s="2" t="n">
        <v>11009.9427024063</v>
      </c>
    </row>
    <row r="4" customFormat="false" ht="12.8" hidden="false" customHeight="false" outlineLevel="0" collapsed="false">
      <c r="A4" s="2"/>
    </row>
    <row r="5" customFormat="false" ht="12.8" hidden="false" customHeight="false" outlineLevel="0" collapsed="false">
      <c r="A5" s="2" t="s">
        <v>102</v>
      </c>
      <c r="B5" s="2" t="s">
        <v>103</v>
      </c>
      <c r="C5" s="2" t="s">
        <v>2</v>
      </c>
      <c r="D5" s="2" t="s">
        <v>312</v>
      </c>
      <c r="E5" s="2" t="s">
        <v>309</v>
      </c>
      <c r="F5" s="2" t="s">
        <v>310</v>
      </c>
    </row>
    <row r="6" customFormat="false" ht="12.8" hidden="false" customHeight="false" outlineLevel="0" collapsed="false">
      <c r="A6" s="2" t="s">
        <v>142</v>
      </c>
      <c r="C6" s="2" t="s">
        <v>40</v>
      </c>
      <c r="E6" s="2" t="n">
        <v>8.03</v>
      </c>
      <c r="F6" s="2" t="n">
        <f aca="false">(E6/100)*B3</f>
        <v>884.098399003226</v>
      </c>
    </row>
    <row r="7" customFormat="false" ht="12.8" hidden="false" customHeight="false" outlineLevel="0" collapsed="false">
      <c r="A7" s="2" t="s">
        <v>156</v>
      </c>
      <c r="C7" s="2" t="s">
        <v>40</v>
      </c>
      <c r="E7" s="2" t="n">
        <v>5.13</v>
      </c>
      <c r="F7" s="2" t="n">
        <f aca="false">(E7/100)*B3</f>
        <v>564.810060633443</v>
      </c>
    </row>
    <row r="8" customFormat="false" ht="12.8" hidden="false" customHeight="false" outlineLevel="0" collapsed="false">
      <c r="A8" s="2" t="s">
        <v>160</v>
      </c>
      <c r="C8" s="2" t="s">
        <v>161</v>
      </c>
      <c r="E8" s="2" t="n">
        <v>3.02</v>
      </c>
      <c r="F8" s="2" t="n">
        <f aca="false">(E8/100)*B3</f>
        <v>332.50026961267</v>
      </c>
    </row>
    <row r="9" customFormat="false" ht="12.8" hidden="false" customHeight="false" outlineLevel="0" collapsed="false">
      <c r="A9" s="2" t="s">
        <v>175</v>
      </c>
      <c r="C9" s="2" t="s">
        <v>176</v>
      </c>
      <c r="E9" s="2" t="n">
        <v>1.78</v>
      </c>
      <c r="F9" s="2" t="n">
        <f aca="false">(E9/100)*B3</f>
        <v>195.976980102832</v>
      </c>
    </row>
    <row r="10" customFormat="false" ht="12.8" hidden="false" customHeight="false" outlineLevel="0" collapsed="false">
      <c r="A10" s="2" t="s">
        <v>164</v>
      </c>
      <c r="C10" s="2" t="s">
        <v>40</v>
      </c>
      <c r="E10" s="2" t="n">
        <v>1.38</v>
      </c>
      <c r="F10" s="2" t="n">
        <f aca="false">(E10/100)*B3</f>
        <v>151.937209293207</v>
      </c>
    </row>
    <row r="11" customFormat="false" ht="12.8" hidden="false" customHeight="false" outlineLevel="0" collapsed="false">
      <c r="A11" s="2" t="s">
        <v>181</v>
      </c>
      <c r="C11" s="2" t="s">
        <v>161</v>
      </c>
      <c r="E11" s="2" t="n">
        <v>1.27</v>
      </c>
      <c r="F11" s="2" t="n">
        <f aca="false">(E11/100)*B3</f>
        <v>139.82627232056</v>
      </c>
    </row>
    <row r="12" customFormat="false" ht="12.8" hidden="false" customHeight="false" outlineLevel="0" collapsed="false">
      <c r="A12" s="2" t="s">
        <v>162</v>
      </c>
      <c r="C12" s="2" t="s">
        <v>128</v>
      </c>
      <c r="E12" s="2" t="n">
        <v>1.22</v>
      </c>
      <c r="F12" s="2" t="n">
        <f aca="false">(E12/100)*B3</f>
        <v>134.321300969357</v>
      </c>
    </row>
    <row r="13" customFormat="false" ht="12.8" hidden="false" customHeight="false" outlineLevel="0" collapsed="false">
      <c r="A13" s="2" t="s">
        <v>178</v>
      </c>
      <c r="C13" s="2" t="s">
        <v>40</v>
      </c>
      <c r="E13" s="2" t="n">
        <v>1.01</v>
      </c>
      <c r="F13" s="2" t="n">
        <f aca="false">(E13/100)*B3</f>
        <v>111.200421294304</v>
      </c>
    </row>
    <row r="14" customFormat="false" ht="12.8" hidden="false" customHeight="false" outlineLevel="0" collapsed="false">
      <c r="A14" s="2" t="s">
        <v>177</v>
      </c>
      <c r="C14" s="2" t="s">
        <v>126</v>
      </c>
      <c r="E14" s="2" t="n">
        <v>0.94</v>
      </c>
      <c r="F14" s="2" t="n">
        <f aca="false">(E14/100)*B3</f>
        <v>103.493461402619</v>
      </c>
    </row>
    <row r="15" customFormat="false" ht="12.8" hidden="false" customHeight="false" outlineLevel="0" collapsed="false">
      <c r="A15" s="2" t="s">
        <v>189</v>
      </c>
      <c r="C15" s="2" t="s">
        <v>40</v>
      </c>
      <c r="E15" s="2" t="n">
        <v>0.92</v>
      </c>
      <c r="F15" s="2" t="n">
        <f aca="false">(E15/100)*B3</f>
        <v>101.291472862138</v>
      </c>
    </row>
    <row r="16" customFormat="false" ht="12.8" hidden="false" customHeight="false" outlineLevel="0" collapsed="false">
      <c r="A16" s="2" t="s">
        <v>191</v>
      </c>
      <c r="C16" s="2" t="s">
        <v>128</v>
      </c>
      <c r="E16" s="2" t="n">
        <v>0.86</v>
      </c>
      <c r="F16" s="2" t="n">
        <f aca="false">(E16/100)*B3</f>
        <v>94.6855072406942</v>
      </c>
    </row>
    <row r="17" customFormat="false" ht="12.8" hidden="false" customHeight="false" outlineLevel="0" collapsed="false">
      <c r="A17" s="2" t="s">
        <v>165</v>
      </c>
      <c r="C17" s="2" t="s">
        <v>128</v>
      </c>
      <c r="E17" s="2" t="n">
        <v>0.83</v>
      </c>
      <c r="F17" s="2" t="n">
        <f aca="false">(E17/100)*B3</f>
        <v>91.3825244299723</v>
      </c>
    </row>
    <row r="18" customFormat="false" ht="12.8" hidden="false" customHeight="false" outlineLevel="0" collapsed="false">
      <c r="A18" s="2" t="s">
        <v>188</v>
      </c>
      <c r="C18" s="2" t="s">
        <v>128</v>
      </c>
      <c r="E18" s="2" t="n">
        <v>0.82</v>
      </c>
      <c r="F18" s="2" t="n">
        <f aca="false">(E18/100)*B3</f>
        <v>90.2815301597317</v>
      </c>
    </row>
    <row r="19" customFormat="false" ht="12.8" hidden="false" customHeight="false" outlineLevel="0" collapsed="false">
      <c r="A19" s="2" t="s">
        <v>195</v>
      </c>
      <c r="C19" s="2" t="s">
        <v>108</v>
      </c>
      <c r="E19" s="2" t="n">
        <v>0.63</v>
      </c>
      <c r="F19" s="2" t="n">
        <f aca="false">(E19/100)*B3</f>
        <v>69.3626390251597</v>
      </c>
    </row>
    <row r="20" customFormat="false" ht="12.8" hidden="false" customHeight="false" outlineLevel="0" collapsed="false">
      <c r="A20" s="2" t="s">
        <v>172</v>
      </c>
      <c r="C20" s="2" t="s">
        <v>173</v>
      </c>
      <c r="E20" s="2" t="n">
        <v>0.63</v>
      </c>
      <c r="F20" s="2" t="n">
        <f aca="false">(E20/100)*B3</f>
        <v>69.3626390251597</v>
      </c>
    </row>
    <row r="21" customFormat="false" ht="12.8" hidden="false" customHeight="false" outlineLevel="0" collapsed="false">
      <c r="A21" s="2" t="s">
        <v>182</v>
      </c>
      <c r="C21" s="2" t="s">
        <v>117</v>
      </c>
      <c r="E21" s="2" t="n">
        <v>0.59</v>
      </c>
      <c r="F21" s="2" t="n">
        <f aca="false">(E21/100)*B3</f>
        <v>64.9586619441972</v>
      </c>
    </row>
    <row r="22" customFormat="false" ht="12.8" hidden="false" customHeight="false" outlineLevel="0" collapsed="false">
      <c r="A22" s="2" t="s">
        <v>198</v>
      </c>
      <c r="C22" s="2" t="s">
        <v>117</v>
      </c>
      <c r="E22" s="2" t="n">
        <v>0.56</v>
      </c>
      <c r="F22" s="2" t="n">
        <f aca="false">(E22/100)*B3</f>
        <v>61.6556791334753</v>
      </c>
    </row>
    <row r="23" customFormat="false" ht="12.8" hidden="false" customHeight="false" outlineLevel="0" collapsed="false">
      <c r="A23" s="2" t="s">
        <v>186</v>
      </c>
      <c r="C23" s="2" t="s">
        <v>128</v>
      </c>
      <c r="E23" s="2" t="n">
        <v>0.55</v>
      </c>
      <c r="F23" s="2" t="n">
        <f aca="false">(E23/100)*B3</f>
        <v>60.5546848632347</v>
      </c>
    </row>
    <row r="24" customFormat="false" ht="12.8" hidden="false" customHeight="false" outlineLevel="0" collapsed="false">
      <c r="A24" s="2" t="s">
        <v>179</v>
      </c>
      <c r="C24" s="2" t="s">
        <v>40</v>
      </c>
      <c r="E24" s="2" t="n">
        <v>0.5</v>
      </c>
      <c r="F24" s="2" t="n">
        <f aca="false">(E24/100)*B3</f>
        <v>55.0497135120315</v>
      </c>
    </row>
    <row r="25" customFormat="false" ht="12.8" hidden="false" customHeight="false" outlineLevel="0" collapsed="false">
      <c r="A25" s="2" t="s">
        <v>197</v>
      </c>
      <c r="C25" s="2" t="s">
        <v>40</v>
      </c>
      <c r="E25" s="2" t="n">
        <v>0.43</v>
      </c>
      <c r="F25" s="2" t="n">
        <f aca="false">(E25/100)*B3</f>
        <v>47.3427536203471</v>
      </c>
    </row>
    <row r="26" customFormat="false" ht="12.8" hidden="false" customHeight="false" outlineLevel="0" collapsed="false">
      <c r="A26" s="2" t="s">
        <v>207</v>
      </c>
      <c r="C26" s="2" t="s">
        <v>184</v>
      </c>
      <c r="E26" s="2" t="n">
        <v>0.42</v>
      </c>
      <c r="F26" s="2" t="n">
        <f aca="false">(E26/100)*B3</f>
        <v>46.2417593501065</v>
      </c>
    </row>
    <row r="27" customFormat="false" ht="12.8" hidden="false" customHeight="false" outlineLevel="0" collapsed="false">
      <c r="A27" s="2" t="s">
        <v>209</v>
      </c>
      <c r="C27" s="2" t="s">
        <v>40</v>
      </c>
      <c r="E27" s="2" t="n">
        <v>0.39</v>
      </c>
      <c r="F27" s="2" t="n">
        <f aca="false">(E27/100)*B3</f>
        <v>42.9387765393846</v>
      </c>
    </row>
    <row r="28" customFormat="false" ht="12.8" hidden="false" customHeight="false" outlineLevel="0" collapsed="false">
      <c r="A28" s="2" t="s">
        <v>203</v>
      </c>
      <c r="C28" s="2" t="s">
        <v>138</v>
      </c>
      <c r="E28" s="2" t="n">
        <v>0.28</v>
      </c>
      <c r="F28" s="2" t="n">
        <f aca="false">(E28/100)*B3</f>
        <v>30.8278395667376</v>
      </c>
    </row>
    <row r="29" customFormat="false" ht="12.8" hidden="false" customHeight="false" outlineLevel="0" collapsed="false">
      <c r="A29" s="2" t="s">
        <v>219</v>
      </c>
      <c r="C29" s="2" t="s">
        <v>128</v>
      </c>
      <c r="E29" s="2" t="n">
        <v>0.28</v>
      </c>
      <c r="F29" s="2" t="n">
        <f aca="false">(E29/100)*B3</f>
        <v>30.8278395667376</v>
      </c>
    </row>
    <row r="30" customFormat="false" ht="12.8" hidden="false" customHeight="false" outlineLevel="0" collapsed="false">
      <c r="A30" s="2" t="s">
        <v>204</v>
      </c>
      <c r="C30" s="2" t="s">
        <v>119</v>
      </c>
      <c r="E30" s="2" t="n">
        <v>0.27</v>
      </c>
      <c r="F30" s="2" t="n">
        <f aca="false">(E30/100)*B3</f>
        <v>29.726845296497</v>
      </c>
    </row>
    <row r="31" customFormat="false" ht="12.8" hidden="false" customHeight="false" outlineLevel="0" collapsed="false">
      <c r="A31" s="2" t="s">
        <v>213</v>
      </c>
      <c r="C31" s="2" t="s">
        <v>128</v>
      </c>
      <c r="E31" s="2" t="n">
        <v>0.26</v>
      </c>
      <c r="F31" s="2" t="n">
        <f aca="false">(E31/100)*B3</f>
        <v>28.6258510262564</v>
      </c>
    </row>
    <row r="32" customFormat="false" ht="12.8" hidden="false" customHeight="false" outlineLevel="0" collapsed="false">
      <c r="A32" s="2" t="s">
        <v>185</v>
      </c>
      <c r="C32" s="2" t="s">
        <v>173</v>
      </c>
      <c r="E32" s="2" t="n">
        <v>0.26</v>
      </c>
      <c r="F32" s="2" t="n">
        <f aca="false">(E32/100)*B3</f>
        <v>28.6258510262564</v>
      </c>
    </row>
    <row r="33" customFormat="false" ht="12.8" hidden="false" customHeight="false" outlineLevel="0" collapsed="false">
      <c r="A33" s="2" t="s">
        <v>224</v>
      </c>
      <c r="C33" s="2" t="s">
        <v>40</v>
      </c>
      <c r="E33" s="2" t="n">
        <v>0.25</v>
      </c>
      <c r="F33" s="2" t="n">
        <f aca="false">(E33/100)*B3</f>
        <v>27.5248567560158</v>
      </c>
    </row>
    <row r="34" customFormat="false" ht="12.8" hidden="false" customHeight="false" outlineLevel="0" collapsed="false">
      <c r="A34" s="2" t="s">
        <v>174</v>
      </c>
      <c r="C34" s="2" t="s">
        <v>169</v>
      </c>
      <c r="D34" s="2" t="s">
        <v>109</v>
      </c>
      <c r="E34" s="2" t="n">
        <v>0.25</v>
      </c>
      <c r="F34" s="2" t="n">
        <f aca="false">(E34/100)*B3</f>
        <v>27.5248567560158</v>
      </c>
    </row>
    <row r="35" customFormat="false" ht="12.8" hidden="false" customHeight="false" outlineLevel="0" collapsed="false">
      <c r="A35" s="2" t="s">
        <v>166</v>
      </c>
      <c r="C35" s="2" t="s">
        <v>117</v>
      </c>
      <c r="E35" s="2" t="n">
        <v>0.21</v>
      </c>
      <c r="F35" s="2" t="n">
        <f aca="false">(E35/100)*B3</f>
        <v>23.1208796750532</v>
      </c>
    </row>
    <row r="36" customFormat="false" ht="12.8" hidden="false" customHeight="false" outlineLevel="0" collapsed="false">
      <c r="A36" s="2" t="s">
        <v>206</v>
      </c>
      <c r="C36" s="2" t="s">
        <v>108</v>
      </c>
      <c r="E36" s="2" t="n">
        <v>0.21</v>
      </c>
      <c r="F36" s="2" t="n">
        <f aca="false">(E36/100)*B3</f>
        <v>23.1208796750532</v>
      </c>
    </row>
    <row r="37" customFormat="false" ht="12.8" hidden="false" customHeight="false" outlineLevel="0" collapsed="false">
      <c r="A37" s="2" t="s">
        <v>192</v>
      </c>
      <c r="C37" s="2" t="s">
        <v>128</v>
      </c>
      <c r="E37" s="2" t="n">
        <v>0.2</v>
      </c>
      <c r="F37" s="2" t="n">
        <f aca="false">(E37/100)*B3</f>
        <v>22.0198854048126</v>
      </c>
    </row>
    <row r="38" customFormat="false" ht="12.8" hidden="false" customHeight="false" outlineLevel="0" collapsed="false">
      <c r="A38" s="2" t="s">
        <v>236</v>
      </c>
      <c r="C38" s="2" t="s">
        <v>40</v>
      </c>
      <c r="E38" s="2" t="n">
        <v>0.18</v>
      </c>
      <c r="F38" s="2" t="n">
        <f aca="false">(E38/100)*B3</f>
        <v>19.8178968643313</v>
      </c>
    </row>
    <row r="39" customFormat="false" ht="12.8" hidden="false" customHeight="false" outlineLevel="0" collapsed="false">
      <c r="A39" s="2" t="s">
        <v>229</v>
      </c>
      <c r="C39" s="2" t="s">
        <v>128</v>
      </c>
      <c r="E39" s="2" t="n">
        <v>0.16</v>
      </c>
      <c r="F39" s="2" t="n">
        <f aca="false">(E39/100)*B3</f>
        <v>17.6159083238501</v>
      </c>
    </row>
    <row r="40" customFormat="false" ht="12.8" hidden="false" customHeight="false" outlineLevel="0" collapsed="false">
      <c r="A40" s="2" t="s">
        <v>183</v>
      </c>
      <c r="C40" s="2" t="s">
        <v>184</v>
      </c>
      <c r="E40" s="2" t="n">
        <v>0.16</v>
      </c>
      <c r="F40" s="2" t="n">
        <f aca="false">(E40/100)*B3</f>
        <v>17.6159083238501</v>
      </c>
    </row>
    <row r="41" customFormat="false" ht="12.8" hidden="false" customHeight="false" outlineLevel="0" collapsed="false">
      <c r="A41" s="2" t="s">
        <v>241</v>
      </c>
      <c r="C41" s="2" t="s">
        <v>128</v>
      </c>
      <c r="E41" s="2" t="n">
        <v>0.16</v>
      </c>
      <c r="F41" s="2" t="n">
        <f aca="false">(E41/100)*B3</f>
        <v>17.6159083238501</v>
      </c>
    </row>
    <row r="42" customFormat="false" ht="12.8" hidden="false" customHeight="false" outlineLevel="0" collapsed="false">
      <c r="A42" s="2" t="s">
        <v>242</v>
      </c>
      <c r="C42" s="2" t="s">
        <v>243</v>
      </c>
      <c r="E42" s="2" t="n">
        <v>0.16</v>
      </c>
      <c r="F42" s="2" t="n">
        <f aca="false">(E42/100)*B3</f>
        <v>17.6159083238501</v>
      </c>
    </row>
    <row r="43" customFormat="false" ht="12.8" hidden="false" customHeight="false" outlineLevel="0" collapsed="false">
      <c r="A43" s="2" t="s">
        <v>201</v>
      </c>
      <c r="C43" s="2" t="s">
        <v>108</v>
      </c>
      <c r="E43" s="2" t="n">
        <v>0.16</v>
      </c>
      <c r="F43" s="2" t="n">
        <f aca="false">(E43/100)*B3</f>
        <v>17.6159083238501</v>
      </c>
    </row>
    <row r="44" customFormat="false" ht="12.8" hidden="false" customHeight="false" outlineLevel="0" collapsed="false">
      <c r="A44" s="2" t="s">
        <v>202</v>
      </c>
      <c r="C44" s="2" t="s">
        <v>117</v>
      </c>
      <c r="E44" s="2" t="n">
        <v>0.14</v>
      </c>
      <c r="F44" s="2" t="n">
        <f aca="false">(E44/100)*B3</f>
        <v>15.4139197833688</v>
      </c>
    </row>
    <row r="45" customFormat="false" ht="12.8" hidden="false" customHeight="false" outlineLevel="0" collapsed="false">
      <c r="A45" s="2" t="s">
        <v>251</v>
      </c>
      <c r="C45" s="2" t="s">
        <v>184</v>
      </c>
      <c r="E45" s="2" t="n">
        <v>0.14</v>
      </c>
      <c r="F45" s="2" t="n">
        <f aca="false">(E45/100)*B3</f>
        <v>15.4139197833688</v>
      </c>
    </row>
    <row r="46" customFormat="false" ht="12.8" hidden="false" customHeight="false" outlineLevel="0" collapsed="false">
      <c r="A46" s="2" t="s">
        <v>205</v>
      </c>
      <c r="C46" s="2" t="s">
        <v>169</v>
      </c>
      <c r="D46" s="2" t="s">
        <v>109</v>
      </c>
      <c r="E46" s="2" t="n">
        <v>0.14</v>
      </c>
      <c r="F46" s="2" t="n">
        <f aca="false">(E46/100)*B3</f>
        <v>15.4139197833688</v>
      </c>
    </row>
    <row r="47" customFormat="false" ht="12.8" hidden="false" customHeight="false" outlineLevel="0" collapsed="false">
      <c r="A47" s="2" t="s">
        <v>230</v>
      </c>
      <c r="C47" s="2" t="s">
        <v>128</v>
      </c>
      <c r="E47" s="2" t="n">
        <v>0.14</v>
      </c>
      <c r="F47" s="2" t="n">
        <f aca="false">(E47/100)*B3</f>
        <v>15.4139197833688</v>
      </c>
    </row>
    <row r="48" customFormat="false" ht="12.8" hidden="false" customHeight="false" outlineLevel="0" collapsed="false">
      <c r="A48" s="2" t="s">
        <v>237</v>
      </c>
      <c r="C48" s="2" t="s">
        <v>138</v>
      </c>
      <c r="E48" s="2" t="n">
        <v>0.13</v>
      </c>
      <c r="F48" s="2" t="n">
        <f aca="false">(E48/100)*B3</f>
        <v>14.3129255131282</v>
      </c>
    </row>
    <row r="49" customFormat="false" ht="12.8" hidden="false" customHeight="false" outlineLevel="0" collapsed="false">
      <c r="A49" s="2" t="s">
        <v>244</v>
      </c>
      <c r="C49" s="2" t="s">
        <v>108</v>
      </c>
      <c r="E49" s="2" t="n">
        <v>0.13</v>
      </c>
      <c r="F49" s="2" t="n">
        <f aca="false">(E49/100)*B3</f>
        <v>14.3129255131282</v>
      </c>
    </row>
    <row r="50" customFormat="false" ht="12.8" hidden="false" customHeight="false" outlineLevel="0" collapsed="false">
      <c r="A50" s="2" t="s">
        <v>194</v>
      </c>
      <c r="C50" s="2" t="s">
        <v>128</v>
      </c>
      <c r="E50" s="2" t="n">
        <v>0.13</v>
      </c>
      <c r="F50" s="2" t="n">
        <f aca="false">(E50/100)*B3</f>
        <v>14.3129255131282</v>
      </c>
    </row>
    <row r="51" customFormat="false" ht="12.8" hidden="false" customHeight="false" outlineLevel="0" collapsed="false">
      <c r="A51" s="2" t="s">
        <v>253</v>
      </c>
      <c r="C51" s="2" t="s">
        <v>40</v>
      </c>
      <c r="E51" s="2" t="n">
        <v>0.13</v>
      </c>
      <c r="F51" s="2" t="n">
        <f aca="false">(E51/100)*B3</f>
        <v>14.3129255131282</v>
      </c>
    </row>
    <row r="52" customFormat="false" ht="12.8" hidden="false" customHeight="false" outlineLevel="0" collapsed="false">
      <c r="A52" s="2" t="s">
        <v>196</v>
      </c>
      <c r="C52" s="2" t="s">
        <v>128</v>
      </c>
      <c r="E52" s="2" t="n">
        <v>0.13</v>
      </c>
      <c r="F52" s="2" t="n">
        <f aca="false">(E52/100)*B3</f>
        <v>14.3129255131282</v>
      </c>
    </row>
    <row r="53" customFormat="false" ht="12.8" hidden="false" customHeight="false" outlineLevel="0" collapsed="false">
      <c r="A53" s="2" t="s">
        <v>223</v>
      </c>
      <c r="C53" s="2" t="s">
        <v>40</v>
      </c>
      <c r="E53" s="2" t="n">
        <v>0.13</v>
      </c>
      <c r="F53" s="2" t="n">
        <f aca="false">(E53/100)*B3</f>
        <v>14.3129255131282</v>
      </c>
    </row>
    <row r="54" customFormat="false" ht="12.8" hidden="false" customHeight="false" outlineLevel="0" collapsed="false">
      <c r="A54" s="2" t="s">
        <v>245</v>
      </c>
      <c r="C54" s="2" t="s">
        <v>246</v>
      </c>
      <c r="E54" s="2" t="n">
        <v>0.13</v>
      </c>
      <c r="F54" s="2" t="n">
        <f aca="false">(E54/100)*B3</f>
        <v>14.3129255131282</v>
      </c>
    </row>
    <row r="55" customFormat="false" ht="12.8" hidden="false" customHeight="false" outlineLevel="0" collapsed="false">
      <c r="A55" s="2" t="s">
        <v>256</v>
      </c>
      <c r="C55" s="2" t="s">
        <v>40</v>
      </c>
      <c r="E55" s="2" t="n">
        <v>0.12</v>
      </c>
      <c r="F55" s="2" t="n">
        <f aca="false">(E55/100)*B3</f>
        <v>13.2119312428876</v>
      </c>
    </row>
    <row r="56" customFormat="false" ht="12.8" hidden="false" customHeight="false" outlineLevel="0" collapsed="false">
      <c r="A56" s="2" t="s">
        <v>228</v>
      </c>
      <c r="C56" s="2" t="s">
        <v>227</v>
      </c>
      <c r="E56" s="2" t="n">
        <v>0.12</v>
      </c>
      <c r="F56" s="2" t="n">
        <f aca="false">(E56/100)*B3</f>
        <v>13.2119312428876</v>
      </c>
    </row>
    <row r="57" customFormat="false" ht="12.8" hidden="false" customHeight="false" outlineLevel="0" collapsed="false">
      <c r="A57" s="2" t="s">
        <v>208</v>
      </c>
      <c r="C57" s="2" t="s">
        <v>128</v>
      </c>
      <c r="E57" s="2" t="n">
        <v>0.12</v>
      </c>
      <c r="F57" s="2" t="n">
        <f aca="false">(E57/100)*B3</f>
        <v>13.2119312428876</v>
      </c>
    </row>
    <row r="58" customFormat="false" ht="12.8" hidden="false" customHeight="false" outlineLevel="0" collapsed="false">
      <c r="A58" s="2" t="s">
        <v>260</v>
      </c>
      <c r="C58" s="2" t="s">
        <v>184</v>
      </c>
      <c r="E58" s="2" t="n">
        <v>0.11</v>
      </c>
      <c r="F58" s="2" t="n">
        <f aca="false">(E58/100)*B3</f>
        <v>12.1109369726469</v>
      </c>
    </row>
    <row r="59" customFormat="false" ht="12.8" hidden="false" customHeight="false" outlineLevel="0" collapsed="false">
      <c r="A59" s="2" t="s">
        <v>261</v>
      </c>
      <c r="C59" s="2" t="s">
        <v>128</v>
      </c>
      <c r="E59" s="2" t="n">
        <v>0.11</v>
      </c>
      <c r="F59" s="2" t="n">
        <f aca="false">(E59/100)*B3</f>
        <v>12.1109369726469</v>
      </c>
    </row>
    <row r="60" customFormat="false" ht="12.8" hidden="false" customHeight="false" outlineLevel="0" collapsed="false">
      <c r="A60" s="2" t="s">
        <v>262</v>
      </c>
      <c r="C60" s="2" t="s">
        <v>117</v>
      </c>
      <c r="E60" s="2" t="n">
        <v>0.11</v>
      </c>
      <c r="F60" s="2" t="n">
        <f aca="false">(E60/100)*B3</f>
        <v>12.1109369726469</v>
      </c>
    </row>
    <row r="61" customFormat="false" ht="12.8" hidden="false" customHeight="false" outlineLevel="0" collapsed="false">
      <c r="A61" s="2" t="s">
        <v>234</v>
      </c>
      <c r="C61" s="2" t="s">
        <v>40</v>
      </c>
      <c r="E61" s="2" t="n">
        <v>0.11</v>
      </c>
      <c r="F61" s="2" t="n">
        <f aca="false">(E61/100)*B3</f>
        <v>12.1109369726469</v>
      </c>
    </row>
    <row r="62" customFormat="false" ht="12.8" hidden="false" customHeight="false" outlineLevel="0" collapsed="false">
      <c r="A62" s="2" t="s">
        <v>264</v>
      </c>
      <c r="C62" s="2" t="s">
        <v>176</v>
      </c>
      <c r="E62" s="2" t="n">
        <v>0.1</v>
      </c>
      <c r="F62" s="2" t="n">
        <f aca="false">(E62/100)*B3</f>
        <v>11.0099427024063</v>
      </c>
    </row>
    <row r="63" customFormat="false" ht="12.8" hidden="false" customHeight="false" outlineLevel="0" collapsed="false">
      <c r="A63" s="2"/>
      <c r="F63" s="2" t="n">
        <f aca="false">(E63/100)*B3</f>
        <v>0</v>
      </c>
    </row>
    <row r="64" customFormat="false" ht="12.8" hidden="false" customHeight="false" outlineLevel="0" collapsed="false">
      <c r="A64" s="2"/>
      <c r="F64" s="2" t="n">
        <f aca="false">(E64/100)*B3</f>
        <v>0</v>
      </c>
    </row>
    <row r="65" customFormat="false" ht="12.8" hidden="false" customHeight="false" outlineLevel="0" collapsed="false">
      <c r="A65" s="2"/>
      <c r="F65" s="2" t="n">
        <f aca="false">(E65/100)*B3</f>
        <v>0</v>
      </c>
    </row>
    <row r="66" customFormat="false" ht="12.8" hidden="false" customHeight="false" outlineLevel="0" collapsed="false">
      <c r="A66" s="2"/>
      <c r="F66" s="2" t="n">
        <f aca="false">(E66/100)*B3</f>
        <v>0</v>
      </c>
    </row>
  </sheetData>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J11"/>
  <sheetViews>
    <sheetView showFormulas="false" showGridLines="true" showRowColHeaders="true" showZeros="true" rightToLeft="false" tabSelected="false" showOutlineSymbols="true" defaultGridColor="true" view="normal" topLeftCell="A5" colorId="64" zoomScale="100" zoomScaleNormal="100" zoomScalePageLayoutView="100" workbookViewId="0">
      <selection pane="topLeft" activeCell="A11" activeCellId="0" sqref="A11"/>
    </sheetView>
  </sheetViews>
  <sheetFormatPr defaultRowHeight="12.8" outlineLevelRow="0" outlineLevelCol="0"/>
  <cols>
    <col collapsed="false" customWidth="true" hidden="false" outlineLevel="0" max="1" min="1" style="1" width="37.23"/>
    <col collapsed="false" customWidth="false" hidden="false" outlineLevel="0" max="1025" min="2" style="2" width="11.52"/>
  </cols>
  <sheetData>
    <row r="1" customFormat="false" ht="12.8" hidden="false" customHeight="false" outlineLevel="0" collapsed="false">
      <c r="A1" s="2" t="s">
        <v>311</v>
      </c>
      <c r="B1" s="2" t="n">
        <v>2018</v>
      </c>
      <c r="H1" s="2" t="n">
        <v>0</v>
      </c>
      <c r="I1" s="2" t="n">
        <v>0</v>
      </c>
      <c r="J1" s="2" t="n">
        <v>0</v>
      </c>
    </row>
    <row r="2" customFormat="false" ht="12.8" hidden="false" customHeight="false" outlineLevel="0" collapsed="false">
      <c r="A2" s="2" t="s">
        <v>302</v>
      </c>
    </row>
    <row r="3" customFormat="false" ht="12.8" hidden="false" customHeight="false" outlineLevel="0" collapsed="false">
      <c r="A3" s="2" t="s">
        <v>308</v>
      </c>
      <c r="B3" s="2" t="n">
        <v>7722.20922142867</v>
      </c>
    </row>
    <row r="4" s="2" customFormat="true" ht="12.8" hidden="false" customHeight="false" outlineLevel="0" collapsed="false"/>
    <row r="5" customFormat="false" ht="12.8" hidden="false" customHeight="false" outlineLevel="0" collapsed="false">
      <c r="A5" s="2" t="s">
        <v>102</v>
      </c>
      <c r="B5" s="2" t="s">
        <v>103</v>
      </c>
      <c r="C5" s="2" t="s">
        <v>2</v>
      </c>
      <c r="D5" s="2" t="s">
        <v>313</v>
      </c>
      <c r="E5" s="2" t="s">
        <v>314</v>
      </c>
      <c r="F5" s="2" t="s">
        <v>309</v>
      </c>
      <c r="G5" s="2" t="s">
        <v>310</v>
      </c>
    </row>
    <row r="6" customFormat="false" ht="12.8" hidden="false" customHeight="false" outlineLevel="0" collapsed="false">
      <c r="A6" s="2" t="s">
        <v>25</v>
      </c>
      <c r="B6" s="2" t="s">
        <v>115</v>
      </c>
      <c r="C6" s="2" t="s">
        <v>16</v>
      </c>
      <c r="D6" s="2" t="s">
        <v>78</v>
      </c>
      <c r="E6" s="2" t="s">
        <v>109</v>
      </c>
      <c r="F6" s="2" t="n">
        <v>32.9</v>
      </c>
      <c r="G6" s="2" t="n">
        <f aca="false">(F6/100)*B3</f>
        <v>2540.60683385003</v>
      </c>
    </row>
    <row r="7" customFormat="false" ht="12.8" hidden="false" customHeight="false" outlineLevel="0" collapsed="false">
      <c r="A7" s="2" t="s">
        <v>116</v>
      </c>
      <c r="B7" s="2" t="s">
        <v>28</v>
      </c>
      <c r="C7" s="2" t="s">
        <v>30</v>
      </c>
      <c r="D7" s="2" t="s">
        <v>32</v>
      </c>
      <c r="F7" s="2" t="n">
        <v>32.3</v>
      </c>
      <c r="G7" s="2" t="n">
        <f aca="false">(F7/100)*B3</f>
        <v>2494.27357852146</v>
      </c>
    </row>
    <row r="8" customFormat="false" ht="12.8" hidden="false" customHeight="false" outlineLevel="0" collapsed="false">
      <c r="A8" s="2" t="s">
        <v>123</v>
      </c>
      <c r="B8" s="2" t="s">
        <v>124</v>
      </c>
      <c r="C8" s="2" t="s">
        <v>30</v>
      </c>
      <c r="D8" s="2" t="s">
        <v>78</v>
      </c>
      <c r="F8" s="2" t="n">
        <v>19.8</v>
      </c>
      <c r="G8" s="2" t="n">
        <f aca="false">(F8/100)*B3</f>
        <v>1528.99742584288</v>
      </c>
    </row>
    <row r="9" customFormat="false" ht="12.8" hidden="false" customHeight="false" outlineLevel="0" collapsed="false">
      <c r="A9" s="2" t="s">
        <v>154</v>
      </c>
      <c r="C9" s="2" t="s">
        <v>57</v>
      </c>
      <c r="D9" s="2" t="s">
        <v>53</v>
      </c>
      <c r="F9" s="2" t="n">
        <v>7.5</v>
      </c>
      <c r="G9" s="2" t="n">
        <f aca="false">(F9/100)*B3</f>
        <v>579.16569160715</v>
      </c>
    </row>
    <row r="10" customFormat="false" ht="77.25" hidden="false" customHeight="true" outlineLevel="0" collapsed="false">
      <c r="A10" s="2" t="s">
        <v>92</v>
      </c>
      <c r="B10" s="2" t="s">
        <v>155</v>
      </c>
      <c r="C10" s="2" t="s">
        <v>57</v>
      </c>
      <c r="D10" s="2" t="s">
        <v>93</v>
      </c>
      <c r="F10" s="2" t="n">
        <v>7.5</v>
      </c>
      <c r="G10" s="2" t="n">
        <f aca="false">(F10/100)*B3</f>
        <v>579.16569160715</v>
      </c>
    </row>
    <row r="11" customFormat="false" ht="12.8" hidden="false" customHeight="false" outlineLevel="0" collapsed="false">
      <c r="A11" s="2" t="s">
        <v>8</v>
      </c>
      <c r="F11" s="2" t="n">
        <f aca="false">100-(SUM(F6:F10))</f>
        <v>0</v>
      </c>
      <c r="G11" s="2" t="n">
        <f aca="false">B3-((SUM(G6:G10)))</f>
        <v>0</v>
      </c>
    </row>
  </sheetData>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I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1" activeCellId="0" sqref="F1"/>
    </sheetView>
  </sheetViews>
  <sheetFormatPr defaultRowHeight="12.8" outlineLevelRow="0" outlineLevelCol="0"/>
  <cols>
    <col collapsed="false" customWidth="true" hidden="false" outlineLevel="0" max="1" min="1" style="9" width="37.23"/>
    <col collapsed="false" customWidth="false" hidden="false" outlineLevel="0" max="1023" min="2" style="2" width="11.52"/>
    <col collapsed="false" customWidth="false" hidden="false" outlineLevel="0" max="1025" min="1024" style="0" width="11.52"/>
  </cols>
  <sheetData>
    <row r="1" customFormat="false" ht="12.8" hidden="false" customHeight="false" outlineLevel="0" collapsed="false">
      <c r="A1" s="2" t="s">
        <v>311</v>
      </c>
      <c r="B1" s="2" t="n">
        <v>2018</v>
      </c>
      <c r="G1" s="2" t="s">
        <v>299</v>
      </c>
    </row>
    <row r="2" customFormat="false" ht="12.8" hidden="false" customHeight="false" outlineLevel="0" collapsed="false">
      <c r="A2" s="2" t="s">
        <v>302</v>
      </c>
    </row>
    <row r="3" customFormat="false" ht="12.8" hidden="false" customHeight="false" outlineLevel="0" collapsed="false">
      <c r="A3" s="2" t="s">
        <v>308</v>
      </c>
      <c r="B3" s="2" t="n">
        <v>4182.25492411608</v>
      </c>
    </row>
    <row r="4" customFormat="false" ht="12.8" hidden="false" customHeight="false" outlineLevel="0" collapsed="false">
      <c r="A4" s="2"/>
    </row>
    <row r="5" customFormat="false" ht="12.8" hidden="false" customHeight="false" outlineLevel="0" collapsed="false">
      <c r="A5" s="2" t="s">
        <v>102</v>
      </c>
      <c r="B5" s="2" t="s">
        <v>103</v>
      </c>
      <c r="C5" s="2" t="s">
        <v>2</v>
      </c>
      <c r="D5" s="2" t="s">
        <v>313</v>
      </c>
      <c r="E5" s="2" t="s">
        <v>314</v>
      </c>
      <c r="F5" s="2" t="s">
        <v>309</v>
      </c>
      <c r="G5" s="2" t="s">
        <v>310</v>
      </c>
    </row>
    <row r="6" customFormat="false" ht="12.8" hidden="false" customHeight="false" outlineLevel="0" collapsed="false">
      <c r="A6" s="2" t="s">
        <v>110</v>
      </c>
      <c r="B6" s="2" t="s">
        <v>315</v>
      </c>
      <c r="C6" s="2" t="s">
        <v>12</v>
      </c>
      <c r="D6" s="2" t="s">
        <v>23</v>
      </c>
      <c r="F6" s="2" t="n">
        <v>80</v>
      </c>
      <c r="G6" s="2" t="n">
        <f aca="false">(F6/100)*B3</f>
        <v>3345.80393929286</v>
      </c>
    </row>
    <row r="7" customFormat="false" ht="12.8" hidden="false" customHeight="false" outlineLevel="0" collapsed="false">
      <c r="A7" s="2" t="s">
        <v>144</v>
      </c>
      <c r="B7" s="2" t="s">
        <v>145</v>
      </c>
      <c r="C7" s="2" t="s">
        <v>146</v>
      </c>
      <c r="F7" s="2" t="n">
        <v>20</v>
      </c>
      <c r="G7" s="2" t="n">
        <f aca="false">(F7/100)*B3</f>
        <v>836.450984823216</v>
      </c>
    </row>
    <row r="8" customFormat="false" ht="12.8" hidden="false" customHeight="false" outlineLevel="0" collapsed="false">
      <c r="A8" s="2"/>
      <c r="G8" s="2" t="n">
        <f aca="false">(F8/100)*B3</f>
        <v>0</v>
      </c>
    </row>
    <row r="9" customFormat="false" ht="12.8" hidden="false" customHeight="false" outlineLevel="0" collapsed="false">
      <c r="A9" s="2"/>
      <c r="G9" s="2" t="n">
        <f aca="false">(F9/100)*B3</f>
        <v>0</v>
      </c>
    </row>
    <row r="10" customFormat="false" ht="12.8" hidden="false" customHeight="false" outlineLevel="0" collapsed="false">
      <c r="A10" s="2"/>
      <c r="G10" s="2" t="n">
        <f aca="false">(F10/100)*B3</f>
        <v>0</v>
      </c>
    </row>
    <row r="11" customFormat="false" ht="12.8" hidden="false" customHeight="false" outlineLevel="0" collapsed="false">
      <c r="A11" s="2" t="s">
        <v>8</v>
      </c>
      <c r="F11" s="2" t="n">
        <f aca="false">100-(SUM(F6:F10))</f>
        <v>0</v>
      </c>
      <c r="G11" s="2" t="n">
        <f aca="false">B3-((SUM(G6:G10)))</f>
        <v>0</v>
      </c>
    </row>
    <row r="12" customFormat="false" ht="12.8" hidden="false" customHeight="false" outlineLevel="0" collapsed="false">
      <c r="A12" s="2"/>
    </row>
    <row r="13" customFormat="false" ht="12.8" hidden="false" customHeight="false" outlineLevel="0" collapsed="false">
      <c r="A13" s="2"/>
    </row>
    <row r="14" customFormat="false" ht="12.8" hidden="false" customHeight="false" outlineLevel="0" collapsed="false">
      <c r="A14" s="2"/>
    </row>
    <row r="15" customFormat="false" ht="12.8" hidden="false" customHeight="false" outlineLevel="0" collapsed="false">
      <c r="A15" s="2"/>
    </row>
    <row r="16" customFormat="false" ht="12.8" hidden="false" customHeight="false" outlineLevel="0" collapsed="false">
      <c r="A16" s="2"/>
    </row>
    <row r="17" customFormat="false" ht="12.8" hidden="false" customHeight="false" outlineLevel="0" collapsed="false">
      <c r="A17" s="2"/>
    </row>
    <row r="18" customFormat="false" ht="12.8" hidden="false" customHeight="false" outlineLevel="0" collapsed="false">
      <c r="A18" s="2"/>
    </row>
    <row r="19" customFormat="false" ht="12.8" hidden="false" customHeight="false" outlineLevel="0" collapsed="false">
      <c r="C19" s="11"/>
      <c r="D19" s="11"/>
      <c r="E19" s="11"/>
      <c r="F19" s="11"/>
      <c r="G19" s="11"/>
    </row>
    <row r="20" customFormat="false" ht="12.8" hidden="false" customHeight="false" outlineLevel="0" collapsed="false">
      <c r="C20" s="11"/>
      <c r="D20" s="11"/>
      <c r="E20" s="11"/>
      <c r="F20" s="11"/>
      <c r="G20" s="11"/>
    </row>
    <row r="21" customFormat="false" ht="12.8" hidden="false" customHeight="false" outlineLevel="0" collapsed="false">
      <c r="C21" s="11"/>
      <c r="D21" s="11"/>
      <c r="E21" s="11"/>
      <c r="F21" s="11"/>
      <c r="G21" s="11"/>
    </row>
    <row r="22" customFormat="false" ht="12.8" hidden="false" customHeight="false" outlineLevel="0" collapsed="false">
      <c r="A22" s="1"/>
      <c r="C22" s="6"/>
      <c r="D22" s="6"/>
      <c r="E22" s="6"/>
      <c r="F22" s="12"/>
      <c r="G22" s="12"/>
    </row>
    <row r="23" customFormat="false" ht="12.8" hidden="false" customHeight="false" outlineLevel="0" collapsed="false">
      <c r="A23" s="1"/>
      <c r="C23" s="6"/>
      <c r="D23" s="6"/>
      <c r="E23" s="6"/>
      <c r="F23" s="12"/>
      <c r="G23" s="12"/>
    </row>
    <row r="24" customFormat="false" ht="12.8" hidden="false" customHeight="false" outlineLevel="0" collapsed="false">
      <c r="A24" s="1"/>
      <c r="C24" s="6"/>
      <c r="D24" s="6"/>
      <c r="E24" s="6"/>
      <c r="F24" s="12"/>
      <c r="G24" s="12"/>
    </row>
    <row r="25" customFormat="false" ht="12.8" hidden="false" customHeight="false" outlineLevel="0" collapsed="false">
      <c r="A25" s="13"/>
    </row>
    <row r="27" customFormat="false" ht="12.8" hidden="false" customHeight="false" outlineLevel="0" collapsed="false">
      <c r="A27" s="13"/>
      <c r="B27" s="12"/>
    </row>
    <row r="28" customFormat="false" ht="12.8" hidden="false" customHeight="false" outlineLevel="0" collapsed="false">
      <c r="A28" s="2"/>
      <c r="C28" s="9"/>
      <c r="D28" s="9"/>
      <c r="E28" s="9"/>
      <c r="F28" s="9"/>
      <c r="G28" s="9"/>
      <c r="H28" s="9"/>
      <c r="I28" s="9"/>
    </row>
    <row r="32" customFormat="false" ht="24.05" hidden="false" customHeight="false" outlineLevel="0" collapsed="false">
      <c r="A32" s="9" t="s">
        <v>316</v>
      </c>
    </row>
    <row r="33" customFormat="false" ht="81.3" hidden="false" customHeight="false" outlineLevel="0" collapsed="false">
      <c r="A33" s="9" t="s">
        <v>102</v>
      </c>
      <c r="B33" s="14" t="s">
        <v>317</v>
      </c>
      <c r="C33" s="2" t="s">
        <v>318</v>
      </c>
    </row>
  </sheetData>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I85"/>
  <sheetViews>
    <sheetView showFormulas="false" showGridLines="true" showRowColHeaders="true" showZeros="true" rightToLeft="false" tabSelected="false" showOutlineSymbols="true" defaultGridColor="true" view="normal" topLeftCell="A91" colorId="64" zoomScale="100" zoomScaleNormal="100" zoomScalePageLayoutView="100" workbookViewId="0">
      <selection pane="topLeft" activeCell="G91" activeCellId="0" sqref="G91"/>
    </sheetView>
  </sheetViews>
  <sheetFormatPr defaultRowHeight="12.8" outlineLevelRow="0" outlineLevelCol="0"/>
  <cols>
    <col collapsed="false" customWidth="true" hidden="false" outlineLevel="0" max="1" min="1" style="9" width="37.23"/>
    <col collapsed="false" customWidth="false" hidden="false" outlineLevel="0" max="1023" min="2" style="2" width="11.52"/>
    <col collapsed="false" customWidth="false" hidden="false" outlineLevel="0" max="1025" min="1024" style="0" width="11.52"/>
  </cols>
  <sheetData>
    <row r="1" customFormat="false" ht="12.8" hidden="false" customHeight="false" outlineLevel="0" collapsed="false">
      <c r="A1" s="2" t="s">
        <v>311</v>
      </c>
      <c r="B1" s="2" t="n">
        <v>2018</v>
      </c>
      <c r="D1" s="0"/>
      <c r="E1" s="0"/>
      <c r="F1" s="0"/>
    </row>
    <row r="2" customFormat="false" ht="12.8" hidden="false" customHeight="false" outlineLevel="0" collapsed="false">
      <c r="A2" s="9" t="s">
        <v>302</v>
      </c>
      <c r="B2" s="0"/>
      <c r="C2" s="0"/>
      <c r="D2" s="0"/>
      <c r="E2" s="0"/>
      <c r="F2" s="0"/>
    </row>
    <row r="3" customFormat="false" ht="12.8" hidden="false" customHeight="false" outlineLevel="0" collapsed="false">
      <c r="A3" s="2" t="s">
        <v>308</v>
      </c>
      <c r="B3" s="2" t="n">
        <v>3431.21413554091</v>
      </c>
    </row>
    <row r="4" customFormat="false" ht="12.8" hidden="false" customHeight="false" outlineLevel="0" collapsed="false">
      <c r="A4" s="2"/>
    </row>
    <row r="5" customFormat="false" ht="12.8" hidden="false" customHeight="false" outlineLevel="0" collapsed="false">
      <c r="A5" s="2" t="s">
        <v>319</v>
      </c>
      <c r="B5" s="2" t="s">
        <v>103</v>
      </c>
      <c r="C5" s="2" t="s">
        <v>2</v>
      </c>
      <c r="D5" s="2" t="s">
        <v>313</v>
      </c>
      <c r="E5" s="2" t="s">
        <v>104</v>
      </c>
      <c r="F5" s="2" t="s">
        <v>309</v>
      </c>
      <c r="G5" s="2" t="s">
        <v>310</v>
      </c>
    </row>
    <row r="6" customFormat="false" ht="12.8" hidden="false" customHeight="false" outlineLevel="0" collapsed="false">
      <c r="A6" s="2" t="s">
        <v>142</v>
      </c>
      <c r="C6" s="2" t="s">
        <v>40</v>
      </c>
      <c r="F6" s="2" t="n">
        <v>9.98</v>
      </c>
      <c r="G6" s="2" t="n">
        <f aca="false">(F6/100)*B3</f>
        <v>342.435170726983</v>
      </c>
    </row>
    <row r="7" customFormat="false" ht="12.8" hidden="false" customHeight="false" outlineLevel="0" collapsed="false">
      <c r="A7" s="2" t="s">
        <v>172</v>
      </c>
      <c r="C7" s="2" t="s">
        <v>173</v>
      </c>
      <c r="F7" s="2" t="n">
        <v>6.21</v>
      </c>
      <c r="G7" s="2" t="n">
        <f aca="false">(F7/100)*B3</f>
        <v>213.078397817091</v>
      </c>
    </row>
    <row r="8" customFormat="false" ht="12.8" hidden="false" customHeight="false" outlineLevel="0" collapsed="false">
      <c r="A8" s="2" t="s">
        <v>151</v>
      </c>
      <c r="C8" s="2" t="s">
        <v>40</v>
      </c>
      <c r="F8" s="2" t="n">
        <v>4.87</v>
      </c>
      <c r="G8" s="2" t="n">
        <f aca="false">(F8/100)*B3</f>
        <v>167.100128400842</v>
      </c>
    </row>
    <row r="9" customFormat="false" ht="12.8" hidden="false" customHeight="false" outlineLevel="0" collapsed="false">
      <c r="A9" s="2" t="s">
        <v>179</v>
      </c>
      <c r="C9" s="2" t="s">
        <v>40</v>
      </c>
      <c r="F9" s="2" t="n">
        <v>4.84</v>
      </c>
      <c r="G9" s="2" t="n">
        <f aca="false">(F9/100)*B3</f>
        <v>166.07076416018</v>
      </c>
    </row>
    <row r="10" customFormat="false" ht="12.8" hidden="false" customHeight="false" outlineLevel="0" collapsed="false">
      <c r="A10" s="2" t="s">
        <v>180</v>
      </c>
      <c r="C10" s="2" t="s">
        <v>40</v>
      </c>
      <c r="F10" s="2" t="n">
        <v>4.79</v>
      </c>
      <c r="G10" s="2" t="n">
        <f aca="false">(F10/100)*B3</f>
        <v>164.35515709241</v>
      </c>
    </row>
    <row r="11" customFormat="false" ht="12.8" hidden="false" customHeight="false" outlineLevel="0" collapsed="false">
      <c r="A11" s="2" t="s">
        <v>182</v>
      </c>
      <c r="C11" s="2" t="s">
        <v>117</v>
      </c>
      <c r="F11" s="2" t="n">
        <v>4.61</v>
      </c>
      <c r="G11" s="2" t="n">
        <f aca="false">(F11/100)*B3</f>
        <v>158.178971648436</v>
      </c>
    </row>
    <row r="12" customFormat="false" ht="12.8" hidden="false" customHeight="false" outlineLevel="0" collapsed="false">
      <c r="A12" s="2" t="s">
        <v>183</v>
      </c>
      <c r="C12" s="2" t="s">
        <v>184</v>
      </c>
      <c r="F12" s="2" t="n">
        <v>4.52</v>
      </c>
      <c r="G12" s="2" t="n">
        <f aca="false">(F12/100)*B3</f>
        <v>155.090878926449</v>
      </c>
    </row>
    <row r="13" customFormat="false" ht="12.8" hidden="false" customHeight="false" outlineLevel="0" collapsed="false">
      <c r="A13" s="2" t="s">
        <v>185</v>
      </c>
      <c r="C13" s="2" t="s">
        <v>173</v>
      </c>
      <c r="F13" s="2" t="n">
        <v>4.22</v>
      </c>
      <c r="G13" s="2" t="n">
        <f aca="false">(F13/100)*B3</f>
        <v>144.797236519826</v>
      </c>
    </row>
    <row r="14" customFormat="false" ht="12.8" hidden="false" customHeight="false" outlineLevel="0" collapsed="false">
      <c r="A14" s="2" t="s">
        <v>174</v>
      </c>
      <c r="C14" s="2" t="s">
        <v>169</v>
      </c>
      <c r="F14" s="2" t="n">
        <v>4.15</v>
      </c>
      <c r="G14" s="2" t="n">
        <f aca="false">(F14/100)*B3</f>
        <v>142.395386624948</v>
      </c>
    </row>
    <row r="15" customFormat="false" ht="12.8" hidden="false" customHeight="false" outlineLevel="0" collapsed="false">
      <c r="A15" s="2" t="s">
        <v>162</v>
      </c>
      <c r="C15" s="2" t="s">
        <v>128</v>
      </c>
      <c r="F15" s="2" t="n">
        <v>3.21</v>
      </c>
      <c r="G15" s="2" t="n">
        <f aca="false">(F15/100)*B3</f>
        <v>110.141973750863</v>
      </c>
    </row>
    <row r="16" customFormat="false" ht="12.8" hidden="false" customHeight="false" outlineLevel="0" collapsed="false">
      <c r="A16" s="2" t="s">
        <v>164</v>
      </c>
      <c r="C16" s="2" t="s">
        <v>40</v>
      </c>
      <c r="F16" s="2" t="n">
        <v>3.09</v>
      </c>
      <c r="G16" s="2" t="n">
        <f aca="false">(F16/100)*B3</f>
        <v>106.024516788214</v>
      </c>
    </row>
    <row r="17" customFormat="false" ht="12.8" hidden="false" customHeight="false" outlineLevel="0" collapsed="false">
      <c r="A17" s="2" t="s">
        <v>190</v>
      </c>
      <c r="C17" s="2" t="s">
        <v>128</v>
      </c>
      <c r="F17" s="2" t="n">
        <v>2.95</v>
      </c>
      <c r="G17" s="2" t="n">
        <f aca="false">(F17/100)*B3</f>
        <v>101.220816998457</v>
      </c>
    </row>
    <row r="18" customFormat="false" ht="12.8" hidden="false" customHeight="false" outlineLevel="0" collapsed="false">
      <c r="A18" s="2" t="s">
        <v>160</v>
      </c>
      <c r="C18" s="2" t="s">
        <v>161</v>
      </c>
      <c r="E18" s="2" t="s">
        <v>109</v>
      </c>
      <c r="F18" s="2" t="n">
        <v>2.78</v>
      </c>
      <c r="G18" s="2" t="n">
        <f aca="false">(F18/100)*B3</f>
        <v>95.3877529680373</v>
      </c>
    </row>
    <row r="19" customFormat="false" ht="12.8" hidden="false" customHeight="false" outlineLevel="0" collapsed="false">
      <c r="A19" s="2" t="s">
        <v>165</v>
      </c>
      <c r="C19" s="2" t="s">
        <v>128</v>
      </c>
      <c r="F19" s="2" t="n">
        <v>2.12</v>
      </c>
      <c r="G19" s="2" t="n">
        <f aca="false">(F19/100)*B3</f>
        <v>72.7417396734673</v>
      </c>
    </row>
    <row r="20" customFormat="false" ht="12.8" hidden="false" customHeight="false" outlineLevel="0" collapsed="false">
      <c r="A20" s="2" t="s">
        <v>188</v>
      </c>
      <c r="C20" s="2" t="s">
        <v>128</v>
      </c>
      <c r="F20" s="2" t="n">
        <v>1.92</v>
      </c>
      <c r="G20" s="2" t="n">
        <f aca="false">(F20/100)*B3</f>
        <v>65.8793114023855</v>
      </c>
    </row>
    <row r="21" customFormat="false" ht="12.8" hidden="false" customHeight="false" outlineLevel="0" collapsed="false">
      <c r="A21" s="2" t="s">
        <v>192</v>
      </c>
      <c r="C21" s="2" t="s">
        <v>128</v>
      </c>
      <c r="F21" s="2" t="n">
        <v>1.81</v>
      </c>
      <c r="G21" s="2" t="n">
        <f aca="false">(F21/100)*B3</f>
        <v>62.1049758532905</v>
      </c>
    </row>
    <row r="22" customFormat="false" ht="12.8" hidden="false" customHeight="false" outlineLevel="0" collapsed="false">
      <c r="A22" s="2" t="s">
        <v>186</v>
      </c>
      <c r="C22" s="2" t="s">
        <v>128</v>
      </c>
      <c r="F22" s="2" t="n">
        <v>1.55</v>
      </c>
      <c r="G22" s="2" t="n">
        <f aca="false">(F22/100)*B3</f>
        <v>53.1838191008841</v>
      </c>
    </row>
    <row r="23" customFormat="false" ht="12.8" hidden="false" customHeight="false" outlineLevel="0" collapsed="false">
      <c r="A23" s="2" t="s">
        <v>202</v>
      </c>
      <c r="C23" s="2" t="s">
        <v>117</v>
      </c>
      <c r="F23" s="2" t="n">
        <v>1.53</v>
      </c>
      <c r="G23" s="2" t="n">
        <f aca="false">(F23/100)*B3</f>
        <v>52.4975762737759</v>
      </c>
    </row>
    <row r="24" customFormat="false" ht="12.8" hidden="false" customHeight="false" outlineLevel="0" collapsed="false">
      <c r="A24" s="2" t="s">
        <v>175</v>
      </c>
      <c r="C24" s="2" t="s">
        <v>176</v>
      </c>
      <c r="F24" s="2" t="n">
        <v>1.29</v>
      </c>
      <c r="G24" s="2" t="n">
        <f aca="false">(F24/100)*B3</f>
        <v>44.2626623484777</v>
      </c>
      <c r="H24" s="9"/>
      <c r="I24" s="9"/>
    </row>
    <row r="25" customFormat="false" ht="12.8" hidden="false" customHeight="false" outlineLevel="0" collapsed="false">
      <c r="A25" s="2" t="s">
        <v>191</v>
      </c>
      <c r="C25" s="2" t="s">
        <v>128</v>
      </c>
      <c r="F25" s="2" t="n">
        <v>1.19</v>
      </c>
      <c r="G25" s="2" t="n">
        <f aca="false">(F25/100)*B3</f>
        <v>40.8314482129368</v>
      </c>
    </row>
    <row r="26" customFormat="false" ht="12.8" hidden="false" customHeight="false" outlineLevel="0" collapsed="false">
      <c r="A26" s="2" t="s">
        <v>205</v>
      </c>
      <c r="C26" s="2" t="s">
        <v>169</v>
      </c>
      <c r="F26" s="2" t="n">
        <v>1.17</v>
      </c>
      <c r="G26" s="2" t="n">
        <f aca="false">(F26/100)*B3</f>
        <v>40.1452053858286</v>
      </c>
    </row>
    <row r="27" customFormat="false" ht="12.8" hidden="false" customHeight="false" outlineLevel="0" collapsed="false">
      <c r="A27" s="2" t="s">
        <v>212</v>
      </c>
      <c r="C27" s="2" t="s">
        <v>40</v>
      </c>
      <c r="F27" s="2" t="n">
        <v>1.15</v>
      </c>
      <c r="G27" s="2" t="n">
        <f aca="false">(F27/100)*B3</f>
        <v>39.4589625587205</v>
      </c>
    </row>
    <row r="28" customFormat="false" ht="12.8" hidden="false" customHeight="false" outlineLevel="0" collapsed="false">
      <c r="A28" s="2" t="s">
        <v>211</v>
      </c>
      <c r="C28" s="2" t="s">
        <v>128</v>
      </c>
      <c r="F28" s="2" t="n">
        <v>1.1</v>
      </c>
      <c r="G28" s="2" t="n">
        <f aca="false">(F28/100)*B3</f>
        <v>37.74335549095</v>
      </c>
    </row>
    <row r="29" customFormat="false" ht="12.8" hidden="false" customHeight="false" outlineLevel="0" collapsed="false">
      <c r="A29" s="2" t="s">
        <v>216</v>
      </c>
      <c r="C29" s="2" t="s">
        <v>128</v>
      </c>
      <c r="F29" s="2" t="n">
        <v>1.05</v>
      </c>
      <c r="G29" s="2" t="n">
        <f aca="false">(F29/100)*B3</f>
        <v>36.0277484231795</v>
      </c>
    </row>
    <row r="30" customFormat="false" ht="12.8" hidden="false" customHeight="false" outlineLevel="0" collapsed="false">
      <c r="A30" s="2" t="s">
        <v>178</v>
      </c>
      <c r="C30" s="2" t="s">
        <v>40</v>
      </c>
      <c r="F30" s="2" t="n">
        <v>0.96</v>
      </c>
      <c r="G30" s="2" t="n">
        <f aca="false">(F30/100)*B3</f>
        <v>32.9396557011927</v>
      </c>
    </row>
    <row r="31" customFormat="false" ht="12.8" hidden="false" customHeight="false" outlineLevel="0" collapsed="false">
      <c r="A31" s="2" t="s">
        <v>217</v>
      </c>
      <c r="C31" s="2" t="s">
        <v>128</v>
      </c>
      <c r="F31" s="2" t="n">
        <v>0.96</v>
      </c>
      <c r="G31" s="2" t="n">
        <f aca="false">(F31/100)*B3</f>
        <v>32.9396557011927</v>
      </c>
    </row>
    <row r="32" customFormat="false" ht="12.8" hidden="false" customHeight="false" outlineLevel="0" collapsed="false">
      <c r="A32" s="2" t="s">
        <v>196</v>
      </c>
      <c r="C32" s="2" t="s">
        <v>128</v>
      </c>
      <c r="F32" s="2" t="n">
        <v>0.86</v>
      </c>
      <c r="G32" s="2" t="n">
        <f aca="false">(F32/100)*B3</f>
        <v>29.5084415656518</v>
      </c>
    </row>
    <row r="33" customFormat="false" ht="12.8" hidden="false" customHeight="false" outlineLevel="0" collapsed="false">
      <c r="A33" s="2" t="s">
        <v>214</v>
      </c>
      <c r="C33" s="2" t="s">
        <v>215</v>
      </c>
      <c r="F33" s="2" t="n">
        <v>0.75</v>
      </c>
      <c r="G33" s="2" t="n">
        <f aca="false">(F33/100)*B3</f>
        <v>25.7341060165568</v>
      </c>
    </row>
    <row r="34" customFormat="false" ht="12.8" hidden="false" customHeight="false" outlineLevel="0" collapsed="false">
      <c r="A34" s="2" t="s">
        <v>197</v>
      </c>
      <c r="C34" s="2" t="s">
        <v>40</v>
      </c>
      <c r="F34" s="2" t="n">
        <v>0.66</v>
      </c>
      <c r="G34" s="2" t="n">
        <f aca="false">(F34/100)*B3</f>
        <v>22.64601329457</v>
      </c>
    </row>
    <row r="35" customFormat="false" ht="12.8" hidden="false" customHeight="false" outlineLevel="0" collapsed="false">
      <c r="A35" s="2" t="s">
        <v>231</v>
      </c>
      <c r="C35" s="2" t="s">
        <v>126</v>
      </c>
      <c r="F35" s="2" t="n">
        <v>0.6</v>
      </c>
      <c r="G35" s="2" t="n">
        <f aca="false">(F35/100)*B3</f>
        <v>20.5872848132455</v>
      </c>
    </row>
    <row r="36" customFormat="false" ht="12.8" hidden="false" customHeight="false" outlineLevel="0" collapsed="false">
      <c r="A36" s="2" t="s">
        <v>213</v>
      </c>
      <c r="C36" s="2" t="s">
        <v>128</v>
      </c>
      <c r="F36" s="2" t="n">
        <v>0.58</v>
      </c>
      <c r="G36" s="2" t="n">
        <f aca="false">(F36/100)*B3</f>
        <v>19.9010419861373</v>
      </c>
    </row>
    <row r="37" customFormat="false" ht="12.8" hidden="false" customHeight="false" outlineLevel="0" collapsed="false">
      <c r="A37" s="2" t="s">
        <v>235</v>
      </c>
      <c r="C37" s="2" t="s">
        <v>117</v>
      </c>
      <c r="F37" s="2" t="n">
        <v>0.58</v>
      </c>
      <c r="G37" s="2" t="n">
        <f aca="false">(F37/100)*B3</f>
        <v>19.9010419861373</v>
      </c>
    </row>
    <row r="38" customFormat="false" ht="12.8" hidden="false" customHeight="false" outlineLevel="0" collapsed="false">
      <c r="A38" s="2" t="s">
        <v>207</v>
      </c>
      <c r="C38" s="2" t="s">
        <v>184</v>
      </c>
      <c r="F38" s="2" t="n">
        <v>0.53</v>
      </c>
      <c r="G38" s="2" t="n">
        <f aca="false">(F38/100)*B3</f>
        <v>18.1854349183668</v>
      </c>
    </row>
    <row r="39" customFormat="false" ht="12.8" hidden="false" customHeight="false" outlineLevel="0" collapsed="false">
      <c r="A39" s="2" t="s">
        <v>240</v>
      </c>
      <c r="C39" s="2" t="s">
        <v>40</v>
      </c>
      <c r="F39" s="2" t="n">
        <v>0.52</v>
      </c>
      <c r="G39" s="2" t="n">
        <f aca="false">(F39/100)*B3</f>
        <v>17.8423135048127</v>
      </c>
    </row>
    <row r="40" customFormat="false" ht="12.8" hidden="false" customHeight="false" outlineLevel="0" collapsed="false">
      <c r="A40" s="2" t="s">
        <v>199</v>
      </c>
      <c r="C40" s="2" t="s">
        <v>108</v>
      </c>
      <c r="F40" s="2" t="n">
        <v>0.46</v>
      </c>
      <c r="G40" s="2" t="n">
        <f aca="false">(F40/100)*B3</f>
        <v>15.7835850234882</v>
      </c>
    </row>
    <row r="41" customFormat="false" ht="12.8" hidden="false" customHeight="false" outlineLevel="0" collapsed="false">
      <c r="A41" s="2" t="s">
        <v>224</v>
      </c>
      <c r="C41" s="2" t="s">
        <v>40</v>
      </c>
      <c r="F41" s="2" t="n">
        <v>0.45</v>
      </c>
      <c r="G41" s="2" t="n">
        <f aca="false">(F41/100)*B3</f>
        <v>15.4404636099341</v>
      </c>
    </row>
    <row r="42" customFormat="false" ht="12.8" hidden="false" customHeight="false" outlineLevel="0" collapsed="false">
      <c r="A42" s="2" t="s">
        <v>230</v>
      </c>
      <c r="C42" s="2" t="s">
        <v>128</v>
      </c>
      <c r="F42" s="2" t="n">
        <v>0.45</v>
      </c>
      <c r="G42" s="2" t="n">
        <f aca="false">(F42/100)*B3</f>
        <v>15.4404636099341</v>
      </c>
    </row>
    <row r="43" customFormat="false" ht="12.8" hidden="false" customHeight="false" outlineLevel="0" collapsed="false">
      <c r="A43" s="2" t="s">
        <v>248</v>
      </c>
      <c r="C43" s="2" t="s">
        <v>128</v>
      </c>
      <c r="F43" s="2" t="n">
        <v>0.45</v>
      </c>
      <c r="G43" s="2" t="n">
        <f aca="false">(F43/100)*B3</f>
        <v>15.4404636099341</v>
      </c>
    </row>
    <row r="44" customFormat="false" ht="12.8" hidden="false" customHeight="false" outlineLevel="0" collapsed="false">
      <c r="A44" s="2" t="s">
        <v>206</v>
      </c>
      <c r="C44" s="2" t="s">
        <v>108</v>
      </c>
      <c r="F44" s="2" t="n">
        <v>0.4</v>
      </c>
      <c r="G44" s="2" t="n">
        <f aca="false">(F44/100)*B3</f>
        <v>13.7248565421636</v>
      </c>
    </row>
    <row r="45" customFormat="false" ht="12.8" hidden="false" customHeight="false" outlineLevel="0" collapsed="false">
      <c r="A45" s="2" t="s">
        <v>181</v>
      </c>
      <c r="C45" s="2" t="s">
        <v>161</v>
      </c>
      <c r="E45" s="2" t="s">
        <v>109</v>
      </c>
      <c r="F45" s="2" t="n">
        <v>0.38</v>
      </c>
      <c r="G45" s="2" t="n">
        <f aca="false">(F45/100)*B3</f>
        <v>13.0386137150555</v>
      </c>
    </row>
    <row r="46" customFormat="false" ht="12.8" hidden="false" customHeight="false" outlineLevel="0" collapsed="false">
      <c r="A46" s="2" t="s">
        <v>263</v>
      </c>
      <c r="C46" s="2" t="s">
        <v>128</v>
      </c>
      <c r="F46" s="2" t="n">
        <v>0.35</v>
      </c>
      <c r="G46" s="2" t="n">
        <f aca="false">(F46/100)*B3</f>
        <v>12.0092494743932</v>
      </c>
    </row>
    <row r="47" customFormat="false" ht="12.8" hidden="false" customHeight="false" outlineLevel="0" collapsed="false">
      <c r="A47" s="2" t="s">
        <v>265</v>
      </c>
      <c r="C47" s="2" t="s">
        <v>173</v>
      </c>
      <c r="F47" s="2" t="n">
        <v>0.31</v>
      </c>
      <c r="G47" s="2" t="n">
        <f aca="false">(F47/100)*B3</f>
        <v>10.6367638201768</v>
      </c>
    </row>
    <row r="48" customFormat="false" ht="12.8" hidden="false" customHeight="false" outlineLevel="0" collapsed="false">
      <c r="A48" s="2" t="s">
        <v>271</v>
      </c>
      <c r="C48" s="2" t="s">
        <v>272</v>
      </c>
      <c r="F48" s="2" t="n">
        <v>0.3</v>
      </c>
      <c r="G48" s="2" t="n">
        <f aca="false">(F48/100)*B3</f>
        <v>10.2936424066227</v>
      </c>
    </row>
    <row r="49" customFormat="false" ht="12.8" hidden="false" customHeight="false" outlineLevel="0" collapsed="false">
      <c r="A49" s="2" t="s">
        <v>273</v>
      </c>
      <c r="C49" s="2" t="s">
        <v>128</v>
      </c>
      <c r="F49" s="2" t="n">
        <v>0.29</v>
      </c>
      <c r="G49" s="2" t="n">
        <f aca="false">(F49/100)*B3</f>
        <v>9.95052099306864</v>
      </c>
    </row>
    <row r="50" customFormat="false" ht="12.8" hidden="false" customHeight="false" outlineLevel="0" collapsed="false">
      <c r="A50" s="2" t="s">
        <v>267</v>
      </c>
      <c r="C50" s="2" t="s">
        <v>268</v>
      </c>
      <c r="F50" s="2" t="n">
        <v>0.29</v>
      </c>
      <c r="G50" s="2" t="n">
        <f aca="false">(F50/100)*B3</f>
        <v>9.95052099306864</v>
      </c>
    </row>
    <row r="51" customFormat="false" ht="12.8" hidden="false" customHeight="false" outlineLevel="0" collapsed="false">
      <c r="A51" s="2" t="s">
        <v>229</v>
      </c>
      <c r="C51" s="2" t="s">
        <v>128</v>
      </c>
      <c r="F51" s="2" t="n">
        <v>0.27</v>
      </c>
      <c r="G51" s="2" t="n">
        <f aca="false">(F51/100)*B3</f>
        <v>9.26427816596046</v>
      </c>
    </row>
    <row r="52" customFormat="false" ht="12.8" hidden="false" customHeight="false" outlineLevel="0" collapsed="false">
      <c r="A52" s="2" t="s">
        <v>195</v>
      </c>
      <c r="C52" s="2" t="s">
        <v>108</v>
      </c>
      <c r="F52" s="2" t="n">
        <v>0.25</v>
      </c>
      <c r="G52" s="2" t="n">
        <f aca="false">(F52/100)*B3</f>
        <v>8.57803533885227</v>
      </c>
    </row>
    <row r="53" customFormat="false" ht="12.8" hidden="false" customHeight="false" outlineLevel="0" collapsed="false">
      <c r="A53" s="2" t="s">
        <v>223</v>
      </c>
      <c r="C53" s="2" t="s">
        <v>40</v>
      </c>
      <c r="E53" s="2" t="s">
        <v>109</v>
      </c>
      <c r="F53" s="2" t="n">
        <v>0.25</v>
      </c>
      <c r="G53" s="2" t="n">
        <f aca="false">(F53/100)*B3</f>
        <v>8.57803533885227</v>
      </c>
    </row>
    <row r="54" customFormat="false" ht="12.8" hidden="false" customHeight="false" outlineLevel="0" collapsed="false">
      <c r="A54" s="2" t="s">
        <v>252</v>
      </c>
      <c r="C54" s="2" t="s">
        <v>128</v>
      </c>
      <c r="F54" s="2" t="n">
        <v>0.25</v>
      </c>
      <c r="G54" s="2" t="n">
        <f aca="false">(F54/100)*B3</f>
        <v>8.57803533885227</v>
      </c>
    </row>
    <row r="55" customFormat="false" ht="12.8" hidden="false" customHeight="false" outlineLevel="0" collapsed="false">
      <c r="A55" s="2" t="s">
        <v>262</v>
      </c>
      <c r="C55" s="2" t="s">
        <v>117</v>
      </c>
      <c r="F55" s="2" t="n">
        <v>0.24</v>
      </c>
      <c r="G55" s="2" t="n">
        <f aca="false">(F55/100)*B3</f>
        <v>8.23491392529818</v>
      </c>
    </row>
    <row r="56" customFormat="false" ht="12.8" hidden="false" customHeight="false" outlineLevel="0" collapsed="false">
      <c r="A56" s="2" t="s">
        <v>232</v>
      </c>
      <c r="C56" s="2" t="s">
        <v>40</v>
      </c>
      <c r="F56" s="2" t="n">
        <v>0.22</v>
      </c>
      <c r="G56" s="2" t="n">
        <f aca="false">(F56/100)*B3</f>
        <v>7.54867109819</v>
      </c>
    </row>
    <row r="57" customFormat="false" ht="12.8" hidden="false" customHeight="false" outlineLevel="0" collapsed="false">
      <c r="A57" s="2" t="s">
        <v>194</v>
      </c>
      <c r="C57" s="2" t="s">
        <v>128</v>
      </c>
      <c r="F57" s="2" t="n">
        <v>0.21</v>
      </c>
      <c r="G57" s="2" t="n">
        <f aca="false">(F57/100)*B3</f>
        <v>7.20554968463591</v>
      </c>
    </row>
    <row r="58" customFormat="false" ht="12.8" hidden="false" customHeight="false" outlineLevel="0" collapsed="false">
      <c r="A58" s="2" t="s">
        <v>193</v>
      </c>
      <c r="C58" s="2" t="s">
        <v>128</v>
      </c>
      <c r="F58" s="2" t="n">
        <v>0.21</v>
      </c>
      <c r="G58" s="2" t="n">
        <f aca="false">(F58/100)*B3</f>
        <v>7.20554968463591</v>
      </c>
    </row>
    <row r="59" customFormat="false" ht="12.8" hidden="false" customHeight="false" outlineLevel="0" collapsed="false">
      <c r="A59" s="2" t="s">
        <v>177</v>
      </c>
      <c r="C59" s="2" t="s">
        <v>126</v>
      </c>
      <c r="F59" s="2" t="n">
        <v>0.2</v>
      </c>
      <c r="G59" s="2" t="n">
        <f aca="false">(F59/100)*B3</f>
        <v>6.86242827108182</v>
      </c>
    </row>
    <row r="60" customFormat="false" ht="12.8" hidden="false" customHeight="false" outlineLevel="0" collapsed="false">
      <c r="A60" s="2" t="s">
        <v>277</v>
      </c>
      <c r="C60" s="2" t="s">
        <v>128</v>
      </c>
      <c r="F60" s="2" t="n">
        <v>0.2</v>
      </c>
      <c r="G60" s="2" t="n">
        <f aca="false">(F60/100)*B3</f>
        <v>6.86242827108182</v>
      </c>
    </row>
    <row r="61" customFormat="false" ht="12.8" hidden="false" customHeight="false" outlineLevel="0" collapsed="false">
      <c r="A61" s="2" t="s">
        <v>278</v>
      </c>
      <c r="C61" s="2" t="s">
        <v>173</v>
      </c>
      <c r="F61" s="2" t="n">
        <v>0.2</v>
      </c>
      <c r="G61" s="2" t="n">
        <f aca="false">(F61/100)*B3</f>
        <v>6.86242827108182</v>
      </c>
    </row>
    <row r="62" customFormat="false" ht="12.8" hidden="false" customHeight="false" outlineLevel="0" collapsed="false">
      <c r="A62" s="2" t="s">
        <v>253</v>
      </c>
      <c r="C62" s="2" t="s">
        <v>40</v>
      </c>
      <c r="F62" s="2" t="n">
        <v>0.19</v>
      </c>
      <c r="G62" s="2" t="n">
        <f aca="false">(F62/100)*B3</f>
        <v>6.51930685752773</v>
      </c>
    </row>
    <row r="63" customFormat="false" ht="12.8" hidden="false" customHeight="false" outlineLevel="0" collapsed="false">
      <c r="A63" s="2" t="s">
        <v>234</v>
      </c>
      <c r="C63" s="2" t="s">
        <v>40</v>
      </c>
      <c r="F63" s="2" t="n">
        <v>0.19</v>
      </c>
      <c r="G63" s="2" t="n">
        <f aca="false">(F63/100)*B3</f>
        <v>6.51930685752773</v>
      </c>
    </row>
    <row r="64" customFormat="false" ht="12.8" hidden="false" customHeight="false" outlineLevel="0" collapsed="false">
      <c r="A64" s="2" t="s">
        <v>239</v>
      </c>
      <c r="C64" s="2" t="s">
        <v>128</v>
      </c>
      <c r="F64" s="2" t="n">
        <v>0.19</v>
      </c>
      <c r="G64" s="2" t="n">
        <f aca="false">(F64/100)*B3</f>
        <v>6.51930685752773</v>
      </c>
    </row>
    <row r="65" customFormat="false" ht="12.8" hidden="false" customHeight="false" outlineLevel="0" collapsed="false">
      <c r="A65" s="2" t="s">
        <v>228</v>
      </c>
      <c r="C65" s="2" t="s">
        <v>227</v>
      </c>
      <c r="F65" s="2" t="n">
        <v>0.17</v>
      </c>
      <c r="G65" s="2" t="n">
        <f aca="false">(F65/100)*B3</f>
        <v>5.83306403041955</v>
      </c>
    </row>
    <row r="66" customFormat="false" ht="12.8" hidden="false" customHeight="false" outlineLevel="0" collapsed="false">
      <c r="A66" s="2" t="s">
        <v>256</v>
      </c>
      <c r="C66" s="2" t="s">
        <v>40</v>
      </c>
      <c r="F66" s="2" t="n">
        <v>0.16</v>
      </c>
      <c r="G66" s="2" t="n">
        <f aca="false">(F66/100)*B3</f>
        <v>5.48994261686546</v>
      </c>
    </row>
    <row r="67" customFormat="false" ht="12.8" hidden="false" customHeight="false" outlineLevel="0" collapsed="false">
      <c r="A67" s="2" t="s">
        <v>279</v>
      </c>
      <c r="C67" s="2" t="s">
        <v>128</v>
      </c>
      <c r="F67" s="2" t="n">
        <v>0.16</v>
      </c>
      <c r="G67" s="2" t="n">
        <f aca="false">(F67/100)*B3</f>
        <v>5.48994261686546</v>
      </c>
    </row>
    <row r="68" customFormat="false" ht="12.8" hidden="false" customHeight="false" outlineLevel="0" collapsed="false">
      <c r="A68" s="2" t="s">
        <v>280</v>
      </c>
      <c r="C68" s="2" t="s">
        <v>128</v>
      </c>
      <c r="E68" s="2" t="s">
        <v>109</v>
      </c>
      <c r="F68" s="2" t="n">
        <v>0.16</v>
      </c>
      <c r="G68" s="2" t="n">
        <f aca="false">(F68/100)*B3</f>
        <v>5.48994261686546</v>
      </c>
    </row>
    <row r="69" customFormat="false" ht="12.8" hidden="false" customHeight="false" outlineLevel="0" collapsed="false">
      <c r="A69" s="2" t="s">
        <v>281</v>
      </c>
      <c r="C69" s="2" t="s">
        <v>128</v>
      </c>
      <c r="E69" s="2" t="s">
        <v>109</v>
      </c>
      <c r="F69" s="2" t="n">
        <v>0.15</v>
      </c>
      <c r="G69" s="2" t="n">
        <f aca="false">(F69/100)*B3</f>
        <v>5.14682120331137</v>
      </c>
    </row>
    <row r="70" customFormat="false" ht="12.8" hidden="false" customHeight="false" outlineLevel="0" collapsed="false">
      <c r="A70" s="2" t="s">
        <v>282</v>
      </c>
      <c r="C70" s="2" t="s">
        <v>128</v>
      </c>
      <c r="F70" s="2" t="n">
        <v>0.15</v>
      </c>
      <c r="G70" s="2" t="n">
        <f aca="false">(F70/100)*B3</f>
        <v>5.14682120331137</v>
      </c>
    </row>
    <row r="71" customFormat="false" ht="12.8" hidden="false" customHeight="false" outlineLevel="0" collapsed="false">
      <c r="A71" s="2" t="s">
        <v>283</v>
      </c>
      <c r="C71" s="2" t="s">
        <v>128</v>
      </c>
      <c r="F71" s="2" t="n">
        <v>0.14</v>
      </c>
      <c r="G71" s="2" t="n">
        <f aca="false">(F71/100)*B3</f>
        <v>4.80369978975727</v>
      </c>
    </row>
    <row r="72" customFormat="false" ht="12.8" hidden="false" customHeight="false" outlineLevel="0" collapsed="false">
      <c r="A72" s="2" t="s">
        <v>284</v>
      </c>
      <c r="C72" s="2" t="s">
        <v>128</v>
      </c>
      <c r="F72" s="2" t="n">
        <v>0.14</v>
      </c>
      <c r="G72" s="2" t="n">
        <f aca="false">(F72/100)*B3</f>
        <v>4.80369978975727</v>
      </c>
    </row>
    <row r="73" customFormat="false" ht="12.8" hidden="false" customHeight="false" outlineLevel="0" collapsed="false">
      <c r="A73" s="2" t="s">
        <v>285</v>
      </c>
      <c r="C73" s="2" t="s">
        <v>128</v>
      </c>
      <c r="F73" s="2" t="n">
        <v>0.14</v>
      </c>
      <c r="G73" s="2" t="n">
        <f aca="false">(F73/100)*B3</f>
        <v>4.80369978975727</v>
      </c>
    </row>
    <row r="74" customFormat="false" ht="12.8" hidden="false" customHeight="false" outlineLevel="0" collapsed="false">
      <c r="A74" s="2" t="s">
        <v>286</v>
      </c>
      <c r="C74" s="2" t="s">
        <v>128</v>
      </c>
      <c r="F74" s="2" t="n">
        <v>0.14</v>
      </c>
      <c r="G74" s="2" t="n">
        <f aca="false">(F74/100)*B3</f>
        <v>4.80369978975727</v>
      </c>
    </row>
    <row r="75" customFormat="false" ht="12.8" hidden="false" customHeight="false" outlineLevel="0" collapsed="false">
      <c r="A75" s="2" t="s">
        <v>244</v>
      </c>
      <c r="C75" s="2" t="s">
        <v>108</v>
      </c>
      <c r="F75" s="2" t="n">
        <v>0.13</v>
      </c>
      <c r="G75" s="2" t="n">
        <f aca="false">(F75/100)*B3</f>
        <v>4.46057837620318</v>
      </c>
    </row>
    <row r="76" customFormat="false" ht="12.8" hidden="false" customHeight="false" outlineLevel="0" collapsed="false">
      <c r="A76" s="2" t="s">
        <v>287</v>
      </c>
      <c r="C76" s="2" t="s">
        <v>108</v>
      </c>
      <c r="F76" s="2" t="n">
        <v>0.13</v>
      </c>
      <c r="G76" s="2" t="n">
        <f aca="false">(F76/100)*B3</f>
        <v>4.46057837620318</v>
      </c>
    </row>
    <row r="77" customFormat="false" ht="12.8" hidden="false" customHeight="false" outlineLevel="0" collapsed="false">
      <c r="A77" s="2" t="s">
        <v>288</v>
      </c>
      <c r="C77" s="2" t="s">
        <v>215</v>
      </c>
      <c r="F77" s="2" t="n">
        <v>0.12</v>
      </c>
      <c r="G77" s="2" t="n">
        <f aca="false">(F77/100)*B3</f>
        <v>4.11745696264909</v>
      </c>
    </row>
    <row r="78" customFormat="false" ht="12.8" hidden="false" customHeight="false" outlineLevel="0" collapsed="false">
      <c r="A78" s="2" t="s">
        <v>289</v>
      </c>
      <c r="C78" s="2" t="s">
        <v>40</v>
      </c>
      <c r="F78" s="2" t="n">
        <v>0.12</v>
      </c>
      <c r="G78" s="2" t="n">
        <f aca="false">(F78/100)*B3</f>
        <v>4.11745696264909</v>
      </c>
    </row>
    <row r="79" customFormat="false" ht="12.8" hidden="false" customHeight="false" outlineLevel="0" collapsed="false">
      <c r="A79" s="2" t="s">
        <v>209</v>
      </c>
      <c r="C79" s="2" t="s">
        <v>40</v>
      </c>
      <c r="F79" s="2" t="n">
        <v>0.12</v>
      </c>
      <c r="G79" s="2" t="n">
        <f aca="false">(F79/100)*B3</f>
        <v>4.11745696264909</v>
      </c>
    </row>
    <row r="80" customFormat="false" ht="12.8" hidden="false" customHeight="false" outlineLevel="0" collapsed="false">
      <c r="A80" s="2" t="s">
        <v>189</v>
      </c>
      <c r="C80" s="2" t="s">
        <v>40</v>
      </c>
      <c r="F80" s="2" t="n">
        <v>0.12</v>
      </c>
      <c r="G80" s="2" t="n">
        <f aca="false">(F80/100)*B3</f>
        <v>4.11745696264909</v>
      </c>
    </row>
    <row r="81" customFormat="false" ht="12.8" hidden="false" customHeight="false" outlineLevel="0" collapsed="false">
      <c r="A81" s="2" t="s">
        <v>290</v>
      </c>
      <c r="C81" s="2" t="s">
        <v>40</v>
      </c>
      <c r="F81" s="2" t="n">
        <v>0.11</v>
      </c>
      <c r="G81" s="2" t="n">
        <f aca="false">(F81/100)*B3</f>
        <v>3.774335549095</v>
      </c>
    </row>
    <row r="82" customFormat="false" ht="12.8" hidden="false" customHeight="false" outlineLevel="0" collapsed="false">
      <c r="A82" s="2" t="s">
        <v>219</v>
      </c>
      <c r="C82" s="2" t="s">
        <v>128</v>
      </c>
      <c r="F82" s="2" t="n">
        <v>0.11</v>
      </c>
      <c r="G82" s="2" t="n">
        <f aca="false">(F82/100)*B3</f>
        <v>3.774335549095</v>
      </c>
    </row>
    <row r="83" customFormat="false" ht="12.8" hidden="false" customHeight="false" outlineLevel="0" collapsed="false">
      <c r="A83" s="2" t="s">
        <v>238</v>
      </c>
      <c r="C83" s="2" t="s">
        <v>184</v>
      </c>
      <c r="F83" s="2" t="n">
        <v>0.11</v>
      </c>
      <c r="G83" s="2" t="n">
        <f aca="false">(F83/100)*B3</f>
        <v>3.774335549095</v>
      </c>
    </row>
    <row r="84" customFormat="false" ht="12.8" hidden="false" customHeight="false" outlineLevel="0" collapsed="false">
      <c r="A84" s="2" t="s">
        <v>291</v>
      </c>
      <c r="C84" s="2" t="s">
        <v>128</v>
      </c>
      <c r="F84" s="2" t="n">
        <v>0.11</v>
      </c>
      <c r="G84" s="2" t="n">
        <f aca="false">(F84/100)*B3</f>
        <v>3.774335549095</v>
      </c>
    </row>
    <row r="85" customFormat="false" ht="12.8" hidden="false" customHeight="false" outlineLevel="0" collapsed="false">
      <c r="A85" s="2" t="s">
        <v>293</v>
      </c>
      <c r="C85" s="2" t="s">
        <v>128</v>
      </c>
      <c r="F85" s="2" t="n">
        <v>0.06</v>
      </c>
      <c r="G85" s="2" t="n">
        <f aca="false">(F85/100)*B3</f>
        <v>2.05872848132455</v>
      </c>
    </row>
  </sheetData>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G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1" activeCellId="0" sqref="H1"/>
    </sheetView>
  </sheetViews>
  <sheetFormatPr defaultRowHeight="12.8" outlineLevelRow="0" outlineLevelCol="0"/>
  <cols>
    <col collapsed="false" customWidth="true" hidden="false" outlineLevel="0" max="1" min="1" style="9" width="37.23"/>
    <col collapsed="false" customWidth="false" hidden="false" outlineLevel="0" max="1023" min="2" style="2" width="11.52"/>
    <col collapsed="false" customWidth="false" hidden="false" outlineLevel="0" max="1025" min="1024" style="0" width="11.52"/>
  </cols>
  <sheetData>
    <row r="1" customFormat="false" ht="12.8" hidden="false" customHeight="false" outlineLevel="0" collapsed="false">
      <c r="A1" s="2" t="s">
        <v>311</v>
      </c>
      <c r="B1" s="2" t="n">
        <v>2018</v>
      </c>
    </row>
    <row r="2" customFormat="false" ht="12.8" hidden="false" customHeight="false" outlineLevel="0" collapsed="false">
      <c r="A2" s="2" t="s">
        <v>302</v>
      </c>
    </row>
    <row r="3" customFormat="false" ht="12.8" hidden="false" customHeight="false" outlineLevel="0" collapsed="false">
      <c r="A3" s="2" t="s">
        <v>308</v>
      </c>
      <c r="B3" s="2" t="n">
        <v>4864.74242449396</v>
      </c>
    </row>
    <row r="4" customFormat="false" ht="12.8" hidden="false" customHeight="false" outlineLevel="0" collapsed="false">
      <c r="A4" s="2"/>
    </row>
    <row r="5" customFormat="false" ht="12.8" hidden="false" customHeight="false" outlineLevel="0" collapsed="false">
      <c r="A5" s="2" t="s">
        <v>102</v>
      </c>
      <c r="B5" s="2" t="s">
        <v>103</v>
      </c>
      <c r="C5" s="2" t="s">
        <v>2</v>
      </c>
      <c r="D5" s="2" t="s">
        <v>313</v>
      </c>
      <c r="E5" s="2" t="s">
        <v>314</v>
      </c>
      <c r="F5" s="2" t="s">
        <v>309</v>
      </c>
      <c r="G5" s="2" t="s">
        <v>310</v>
      </c>
    </row>
    <row r="6" customFormat="false" ht="58.2" hidden="false" customHeight="false" outlineLevel="0" collapsed="false">
      <c r="A6" s="1" t="s">
        <v>139</v>
      </c>
      <c r="B6" s="2" t="s">
        <v>140</v>
      </c>
      <c r="C6" s="2" t="s">
        <v>66</v>
      </c>
      <c r="D6" s="2" t="s">
        <v>32</v>
      </c>
      <c r="F6" s="2" t="n">
        <v>21.92</v>
      </c>
      <c r="G6" s="2" t="n">
        <f aca="false">(F6/100)*B3</f>
        <v>1066.35153944908</v>
      </c>
    </row>
    <row r="7" customFormat="false" ht="46.8" hidden="false" customHeight="false" outlineLevel="0" collapsed="false">
      <c r="A7" s="1" t="s">
        <v>121</v>
      </c>
      <c r="B7" s="2" t="s">
        <v>122</v>
      </c>
      <c r="C7" s="2" t="s">
        <v>40</v>
      </c>
      <c r="D7" s="2" t="s">
        <v>53</v>
      </c>
      <c r="F7" s="2" t="n">
        <v>39.83</v>
      </c>
      <c r="G7" s="2" t="n">
        <f aca="false">(F7/100)*B3</f>
        <v>1937.62690767594</v>
      </c>
    </row>
    <row r="8" customFormat="false" ht="58.2" hidden="false" customHeight="false" outlineLevel="0" collapsed="false">
      <c r="A8" s="1" t="s">
        <v>157</v>
      </c>
      <c r="B8" s="2" t="s">
        <v>158</v>
      </c>
      <c r="C8" s="2" t="s">
        <v>30</v>
      </c>
      <c r="D8" s="2" t="s">
        <v>78</v>
      </c>
      <c r="F8" s="2" t="n">
        <v>7.75</v>
      </c>
      <c r="G8" s="2" t="n">
        <f aca="false">(F8/100)*B3</f>
        <v>377.017537898282</v>
      </c>
    </row>
    <row r="9" customFormat="false" ht="103.8" hidden="false" customHeight="false" outlineLevel="0" collapsed="false">
      <c r="A9" s="1" t="s">
        <v>141</v>
      </c>
      <c r="B9" s="2" t="s">
        <v>79</v>
      </c>
      <c r="C9" s="2" t="s">
        <v>57</v>
      </c>
      <c r="D9" s="2" t="s">
        <v>53</v>
      </c>
      <c r="F9" s="2" t="n">
        <v>21</v>
      </c>
      <c r="G9" s="2" t="n">
        <f aca="false">(F9/100)*B3</f>
        <v>1021.59590914373</v>
      </c>
    </row>
    <row r="10" customFormat="false" ht="12.8" hidden="false" customHeight="false" outlineLevel="0" collapsed="false">
      <c r="A10" s="2" t="s">
        <v>167</v>
      </c>
      <c r="B10" s="2" t="s">
        <v>168</v>
      </c>
      <c r="C10" s="2" t="s">
        <v>320</v>
      </c>
      <c r="D10" s="2" t="s">
        <v>23</v>
      </c>
      <c r="F10" s="2" t="n">
        <v>4.75</v>
      </c>
      <c r="G10" s="2" t="n">
        <f aca="false">(F10/100)*B3</f>
        <v>231.075265163463</v>
      </c>
    </row>
    <row r="11" customFormat="false" ht="35.4" hidden="false" customHeight="false" outlineLevel="0" collapsed="false">
      <c r="A11" s="1" t="s">
        <v>170</v>
      </c>
      <c r="C11" s="2" t="s">
        <v>171</v>
      </c>
      <c r="F11" s="2" t="n">
        <v>4.75</v>
      </c>
      <c r="G11" s="2" t="n">
        <f aca="false">(F11/100)*B3</f>
        <v>231.075265163463</v>
      </c>
    </row>
    <row r="12" customFormat="false" ht="12.8" hidden="false" customHeight="false" outlineLevel="0" collapsed="false">
      <c r="A12" s="2" t="s">
        <v>8</v>
      </c>
      <c r="F12" s="2" t="n">
        <f aca="false">100-(SUM(F6:F11))</f>
        <v>0</v>
      </c>
      <c r="G12" s="2" t="n">
        <f aca="false">B3-((SUM(G6:G11)))</f>
        <v>0</v>
      </c>
    </row>
  </sheetData>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P1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outlineLevelRow="0" outlineLevelCol="0"/>
  <cols>
    <col collapsed="false" customWidth="true" hidden="false" outlineLevel="0" max="1" min="1" style="9" width="37.23"/>
    <col collapsed="false" customWidth="false" hidden="false" outlineLevel="0" max="1023" min="2" style="2" width="11.52"/>
    <col collapsed="false" customWidth="false" hidden="false" outlineLevel="0" max="1025" min="1024" style="0" width="11.52"/>
  </cols>
  <sheetData>
    <row r="1" customFormat="false" ht="12.8" hidden="false" customHeight="false" outlineLevel="0" collapsed="false">
      <c r="A1" s="2" t="s">
        <v>311</v>
      </c>
      <c r="B1" s="2" t="n">
        <v>2018</v>
      </c>
    </row>
    <row r="2" customFormat="false" ht="12.8" hidden="false" customHeight="false" outlineLevel="0" collapsed="false">
      <c r="A2" s="2" t="s">
        <v>302</v>
      </c>
    </row>
    <row r="3" customFormat="false" ht="12.8" hidden="false" customHeight="false" outlineLevel="0" collapsed="false">
      <c r="A3" s="2" t="s">
        <v>308</v>
      </c>
      <c r="B3" s="2" t="n">
        <v>13704.8068081171</v>
      </c>
    </row>
    <row r="4" customFormat="false" ht="12.8" hidden="false" customHeight="false" outlineLevel="0" collapsed="false">
      <c r="A4" s="2"/>
    </row>
    <row r="5" customFormat="false" ht="12.8" hidden="false" customHeight="false" outlineLevel="0" collapsed="false">
      <c r="A5" s="2" t="s">
        <v>102</v>
      </c>
      <c r="B5" s="2" t="s">
        <v>103</v>
      </c>
      <c r="C5" s="2" t="s">
        <v>2</v>
      </c>
      <c r="D5" s="2" t="s">
        <v>313</v>
      </c>
      <c r="E5" s="2" t="s">
        <v>314</v>
      </c>
      <c r="F5" s="2" t="s">
        <v>309</v>
      </c>
      <c r="G5" s="2" t="s">
        <v>310</v>
      </c>
    </row>
    <row r="6" customFormat="false" ht="12.8" hidden="false" customHeight="false" outlineLevel="0" collapsed="false">
      <c r="A6" s="2" t="s">
        <v>107</v>
      </c>
      <c r="C6" s="2" t="s">
        <v>16</v>
      </c>
      <c r="D6" s="2" t="s">
        <v>78</v>
      </c>
      <c r="E6" s="2" t="s">
        <v>109</v>
      </c>
      <c r="F6" s="2" t="n">
        <v>27.4</v>
      </c>
      <c r="G6" s="2" t="n">
        <f aca="false">(F6/100)*B3</f>
        <v>3755.11706542408</v>
      </c>
    </row>
    <row r="7" customFormat="false" ht="12.8" hidden="false" customHeight="false" outlineLevel="0" collapsed="false">
      <c r="A7" s="2" t="s">
        <v>127</v>
      </c>
      <c r="C7" s="2" t="s">
        <v>57</v>
      </c>
      <c r="D7" s="2" t="s">
        <v>78</v>
      </c>
      <c r="F7" s="2" t="n">
        <v>10.9</v>
      </c>
      <c r="G7" s="2" t="n">
        <f aca="false">(F7/100)*B3</f>
        <v>1493.82394208476</v>
      </c>
    </row>
    <row r="8" customFormat="false" ht="12.8" hidden="false" customHeight="false" outlineLevel="0" collapsed="false">
      <c r="A8" s="2" t="s">
        <v>129</v>
      </c>
      <c r="B8" s="2" t="s">
        <v>130</v>
      </c>
      <c r="C8" s="2" t="s">
        <v>62</v>
      </c>
      <c r="D8" s="2" t="s">
        <v>37</v>
      </c>
      <c r="E8" s="2" t="s">
        <v>109</v>
      </c>
      <c r="F8" s="2" t="n">
        <v>9.9</v>
      </c>
      <c r="G8" s="2" t="n">
        <f aca="false">(F8/100)*B3</f>
        <v>1356.77587400359</v>
      </c>
    </row>
    <row r="9" customFormat="false" ht="62.2" hidden="false" customHeight="true" outlineLevel="0" collapsed="false">
      <c r="A9" s="2" t="s">
        <v>131</v>
      </c>
      <c r="B9" s="2" t="s">
        <v>132</v>
      </c>
      <c r="C9" s="2" t="s">
        <v>74</v>
      </c>
      <c r="D9" s="2" t="s">
        <v>37</v>
      </c>
      <c r="E9" s="2" t="s">
        <v>109</v>
      </c>
      <c r="F9" s="2" t="n">
        <v>8.8</v>
      </c>
      <c r="G9" s="2" t="n">
        <f aca="false">(F9/100)*B3</f>
        <v>1206.0229991143</v>
      </c>
      <c r="I9" s="13"/>
      <c r="K9" s="12"/>
      <c r="L9" s="12"/>
      <c r="M9" s="12"/>
      <c r="N9" s="12"/>
      <c r="O9" s="12"/>
      <c r="P9" s="12"/>
    </row>
    <row r="10" customFormat="false" ht="62.2" hidden="false" customHeight="true" outlineLevel="0" collapsed="false">
      <c r="A10" s="2" t="s">
        <v>133</v>
      </c>
      <c r="C10" s="2" t="s">
        <v>16</v>
      </c>
      <c r="D10" s="2" t="s">
        <v>78</v>
      </c>
      <c r="E10" s="2" t="s">
        <v>109</v>
      </c>
      <c r="F10" s="2" t="n">
        <v>8.7</v>
      </c>
      <c r="G10" s="2" t="n">
        <f aca="false">(F10/100)*B3</f>
        <v>1192.31819230619</v>
      </c>
      <c r="I10" s="13"/>
      <c r="K10" s="12"/>
      <c r="L10" s="12"/>
      <c r="M10" s="12"/>
      <c r="N10" s="12"/>
      <c r="O10" s="12"/>
      <c r="P10" s="12"/>
    </row>
    <row r="11" customFormat="false" ht="62.2" hidden="false" customHeight="true" outlineLevel="0" collapsed="false">
      <c r="A11" s="2" t="s">
        <v>134</v>
      </c>
      <c r="B11" s="2" t="s">
        <v>135</v>
      </c>
      <c r="C11" s="2" t="s">
        <v>57</v>
      </c>
      <c r="D11" s="2" t="s">
        <v>78</v>
      </c>
      <c r="F11" s="2" t="n">
        <v>8.7</v>
      </c>
      <c r="G11" s="2" t="n">
        <f aca="false">(F11/100)*B3</f>
        <v>1192.31819230619</v>
      </c>
      <c r="I11" s="13"/>
      <c r="K11" s="12"/>
      <c r="L11" s="12"/>
      <c r="M11" s="12"/>
      <c r="N11" s="12"/>
      <c r="O11" s="12"/>
      <c r="P11" s="12"/>
    </row>
    <row r="12" customFormat="false" ht="62.2" hidden="false" customHeight="true" outlineLevel="0" collapsed="false">
      <c r="A12" s="2" t="s">
        <v>136</v>
      </c>
      <c r="B12" s="2" t="s">
        <v>137</v>
      </c>
      <c r="C12" s="2" t="s">
        <v>70</v>
      </c>
      <c r="D12" s="2" t="s">
        <v>37</v>
      </c>
      <c r="E12" s="2" t="s">
        <v>109</v>
      </c>
      <c r="F12" s="2" t="n">
        <v>8.7</v>
      </c>
      <c r="G12" s="2" t="n">
        <f aca="false">(F12/100)*B3</f>
        <v>1192.31819230619</v>
      </c>
      <c r="I12" s="13"/>
      <c r="K12" s="12"/>
      <c r="L12" s="12"/>
      <c r="M12" s="12"/>
      <c r="N12" s="12"/>
      <c r="O12" s="12"/>
      <c r="P12" s="12"/>
    </row>
    <row r="13" customFormat="false" ht="62.2" hidden="false" customHeight="true" outlineLevel="0" collapsed="false">
      <c r="A13" s="2" t="s">
        <v>321</v>
      </c>
      <c r="C13" s="2" t="s">
        <v>30</v>
      </c>
      <c r="D13" s="2" t="s">
        <v>53</v>
      </c>
      <c r="F13" s="2" t="n">
        <v>5.4</v>
      </c>
      <c r="G13" s="2" t="n">
        <f aca="false">(F13/100)*B3</f>
        <v>740.059567638324</v>
      </c>
      <c r="I13" s="13"/>
      <c r="K13" s="12"/>
      <c r="L13" s="12"/>
      <c r="M13" s="12"/>
      <c r="N13" s="12"/>
      <c r="O13" s="12"/>
      <c r="P13" s="12"/>
    </row>
    <row r="14" customFormat="false" ht="62.2" hidden="false" customHeight="true" outlineLevel="0" collapsed="false">
      <c r="A14" s="2" t="s">
        <v>322</v>
      </c>
      <c r="B14" s="2" t="s">
        <v>150</v>
      </c>
      <c r="C14" s="2" t="s">
        <v>16</v>
      </c>
      <c r="D14" s="2" t="s">
        <v>53</v>
      </c>
      <c r="F14" s="2" t="n">
        <v>5</v>
      </c>
      <c r="G14" s="2" t="n">
        <f aca="false">(F14/100)*B3</f>
        <v>685.240340405855</v>
      </c>
      <c r="I14" s="13"/>
      <c r="K14" s="12"/>
      <c r="L14" s="12"/>
      <c r="M14" s="12"/>
      <c r="N14" s="12"/>
      <c r="O14" s="12"/>
      <c r="P14" s="12"/>
    </row>
    <row r="15" customFormat="false" ht="62.2" hidden="false" customHeight="true" outlineLevel="0" collapsed="false">
      <c r="A15" s="2" t="s">
        <v>153</v>
      </c>
      <c r="C15" s="2" t="s">
        <v>86</v>
      </c>
      <c r="D15" s="2" t="s">
        <v>78</v>
      </c>
      <c r="E15" s="2" t="s">
        <v>109</v>
      </c>
      <c r="F15" s="2" t="n">
        <v>4.3</v>
      </c>
      <c r="G15" s="2" t="n">
        <f aca="false">(F15/100)*B3</f>
        <v>589.306692749035</v>
      </c>
      <c r="I15" s="13"/>
      <c r="K15" s="12"/>
      <c r="L15" s="12"/>
      <c r="M15" s="12"/>
      <c r="N15" s="12"/>
      <c r="O15" s="12"/>
      <c r="P15" s="12"/>
    </row>
    <row r="16" customFormat="false" ht="12.8" hidden="false" customHeight="false" outlineLevel="0" collapsed="false">
      <c r="A16" s="2" t="s">
        <v>163</v>
      </c>
      <c r="C16" s="2" t="s">
        <v>86</v>
      </c>
      <c r="D16" s="2" t="s">
        <v>78</v>
      </c>
      <c r="E16" s="2" t="s">
        <v>109</v>
      </c>
      <c r="F16" s="2" t="n">
        <v>2.2</v>
      </c>
      <c r="G16" s="2" t="n">
        <f aca="false">(F16/100)*B3</f>
        <v>301.505749778576</v>
      </c>
      <c r="I16" s="9"/>
    </row>
    <row r="17" customFormat="false" ht="12.8" hidden="false" customHeight="false" outlineLevel="0" collapsed="false">
      <c r="A17" s="2" t="s">
        <v>8</v>
      </c>
      <c r="F17" s="2" t="n">
        <f aca="false">100-(SUM(F6:F16))</f>
        <v>0</v>
      </c>
      <c r="G17" s="2" t="n">
        <f aca="false">B3-((SUM(G6:G16)))</f>
        <v>0</v>
      </c>
      <c r="I17" s="9"/>
    </row>
  </sheetData>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12.xml><?xml version="1.0" encoding="utf-8"?>
<worksheet xmlns="http://schemas.openxmlformats.org/spreadsheetml/2006/main" xmlns:r="http://schemas.openxmlformats.org/officeDocument/2006/relationships">
  <sheetPr filterMode="false">
    <pageSetUpPr fitToPage="false"/>
  </sheetPr>
  <dimension ref="A1:G11"/>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A6" activeCellId="0" sqref="A6"/>
    </sheetView>
  </sheetViews>
  <sheetFormatPr defaultRowHeight="12.8" outlineLevelRow="0" outlineLevelCol="0"/>
  <cols>
    <col collapsed="false" customWidth="true" hidden="false" outlineLevel="0" max="1" min="1" style="9" width="37.23"/>
    <col collapsed="false" customWidth="false" hidden="false" outlineLevel="0" max="1023" min="2" style="2" width="11.52"/>
    <col collapsed="false" customWidth="false" hidden="false" outlineLevel="0" max="1025" min="1024" style="0" width="11.52"/>
  </cols>
  <sheetData>
    <row r="1" customFormat="false" ht="12.8" hidden="false" customHeight="false" outlineLevel="0" collapsed="false">
      <c r="A1" s="2" t="s">
        <v>311</v>
      </c>
      <c r="B1" s="2" t="n">
        <v>2018</v>
      </c>
    </row>
    <row r="2" customFormat="false" ht="12.8" hidden="false" customHeight="false" outlineLevel="0" collapsed="false">
      <c r="A2" s="9" t="s">
        <v>302</v>
      </c>
    </row>
    <row r="3" customFormat="false" ht="12.8" hidden="false" customHeight="false" outlineLevel="0" collapsed="false">
      <c r="A3" s="2" t="s">
        <v>308</v>
      </c>
      <c r="B3" s="2" t="n">
        <v>3109.45044896025</v>
      </c>
    </row>
    <row r="4" customFormat="false" ht="12.8" hidden="false" customHeight="false" outlineLevel="0" collapsed="false">
      <c r="A4" s="2"/>
    </row>
    <row r="5" customFormat="false" ht="12.8" hidden="false" customHeight="false" outlineLevel="0" collapsed="false">
      <c r="A5" s="2" t="s">
        <v>102</v>
      </c>
      <c r="B5" s="2" t="s">
        <v>103</v>
      </c>
      <c r="C5" s="2" t="s">
        <v>2</v>
      </c>
      <c r="D5" s="2" t="s">
        <v>313</v>
      </c>
      <c r="E5" s="2" t="s">
        <v>314</v>
      </c>
      <c r="F5" s="2" t="s">
        <v>309</v>
      </c>
      <c r="G5" s="2" t="s">
        <v>310</v>
      </c>
    </row>
    <row r="6" customFormat="false" ht="12.8" hidden="false" customHeight="false" outlineLevel="0" collapsed="false">
      <c r="A6" s="2" t="s">
        <v>114</v>
      </c>
      <c r="B6" s="2" t="s">
        <v>19</v>
      </c>
      <c r="C6" s="2" t="s">
        <v>21</v>
      </c>
      <c r="D6" s="2" t="s">
        <v>23</v>
      </c>
      <c r="F6" s="2" t="n">
        <v>100</v>
      </c>
      <c r="G6" s="2" t="n">
        <f aca="false">(F6/100)*B3</f>
        <v>3109.45044896025</v>
      </c>
    </row>
    <row r="7" customFormat="false" ht="12.8" hidden="false" customHeight="false" outlineLevel="0" collapsed="false">
      <c r="A7" s="2"/>
      <c r="G7" s="2" t="n">
        <f aca="false">(F7/100)*B3</f>
        <v>0</v>
      </c>
    </row>
    <row r="8" customFormat="false" ht="12.8" hidden="false" customHeight="false" outlineLevel="0" collapsed="false">
      <c r="A8" s="2"/>
      <c r="G8" s="2" t="n">
        <f aca="false">(F8/100)*B3</f>
        <v>0</v>
      </c>
    </row>
    <row r="9" customFormat="false" ht="12.8" hidden="false" customHeight="false" outlineLevel="0" collapsed="false">
      <c r="A9" s="2"/>
      <c r="G9" s="2" t="n">
        <f aca="false">(F9/100)*B3</f>
        <v>0</v>
      </c>
    </row>
    <row r="10" customFormat="false" ht="12.8" hidden="false" customHeight="false" outlineLevel="0" collapsed="false">
      <c r="A10" s="2"/>
      <c r="G10" s="2" t="n">
        <f aca="false">(F10/100)*B3</f>
        <v>0</v>
      </c>
    </row>
    <row r="11" customFormat="false" ht="12.8" hidden="false" customHeight="false" outlineLevel="0" collapsed="false">
      <c r="A11" s="2" t="s">
        <v>8</v>
      </c>
      <c r="F11" s="2" t="n">
        <f aca="false">100-(SUM(F6:F10))</f>
        <v>0</v>
      </c>
      <c r="G11" s="2" t="n">
        <f aca="false">B3-((SUM(G6:G10)))</f>
        <v>0</v>
      </c>
    </row>
  </sheetData>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13.xml><?xml version="1.0" encoding="utf-8"?>
<worksheet xmlns="http://schemas.openxmlformats.org/spreadsheetml/2006/main" xmlns:r="http://schemas.openxmlformats.org/officeDocument/2006/relationships">
  <sheetPr filterMode="false">
    <pageSetUpPr fitToPage="false"/>
  </sheetPr>
  <dimension ref="A1:G1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outlineLevelRow="0" outlineLevelCol="0"/>
  <cols>
    <col collapsed="false" customWidth="true" hidden="false" outlineLevel="0" max="1" min="1" style="9" width="37.23"/>
    <col collapsed="false" customWidth="false" hidden="false" outlineLevel="0" max="1023" min="2" style="2" width="11.52"/>
    <col collapsed="false" customWidth="false" hidden="false" outlineLevel="0" max="1025" min="1024" style="0" width="11.52"/>
  </cols>
  <sheetData>
    <row r="1" customFormat="false" ht="12.8" hidden="false" customHeight="false" outlineLevel="0" collapsed="false">
      <c r="A1" s="2" t="s">
        <v>311</v>
      </c>
      <c r="B1" s="2" t="n">
        <v>2018</v>
      </c>
    </row>
    <row r="2" customFormat="false" ht="12.8" hidden="false" customHeight="false" outlineLevel="0" collapsed="false">
      <c r="A2" s="2" t="s">
        <v>302</v>
      </c>
    </row>
    <row r="3" customFormat="false" ht="12.8" hidden="false" customHeight="false" outlineLevel="0" collapsed="false">
      <c r="A3" s="2" t="s">
        <v>308</v>
      </c>
      <c r="B3" s="2" t="n">
        <v>6446.32488238475</v>
      </c>
    </row>
    <row r="4" customFormat="false" ht="12.8" hidden="false" customHeight="false" outlineLevel="0" collapsed="false">
      <c r="A4" s="2"/>
    </row>
    <row r="5" customFormat="false" ht="12.8" hidden="false" customHeight="false" outlineLevel="0" collapsed="false">
      <c r="A5" s="2" t="s">
        <v>102</v>
      </c>
      <c r="B5" s="2" t="s">
        <v>103</v>
      </c>
      <c r="C5" s="2" t="s">
        <v>2</v>
      </c>
      <c r="D5" s="2" t="s">
        <v>313</v>
      </c>
      <c r="E5" s="2" t="s">
        <v>314</v>
      </c>
      <c r="F5" s="2" t="s">
        <v>309</v>
      </c>
      <c r="G5" s="2" t="s">
        <v>310</v>
      </c>
    </row>
    <row r="6" customFormat="false" ht="12.8" hidden="false" customHeight="false" outlineLevel="0" collapsed="false">
      <c r="A6" s="2" t="s">
        <v>118</v>
      </c>
      <c r="B6" s="2" t="s">
        <v>33</v>
      </c>
      <c r="C6" s="2" t="s">
        <v>119</v>
      </c>
      <c r="D6" s="2" t="s">
        <v>37</v>
      </c>
      <c r="F6" s="2" t="n">
        <v>33.56</v>
      </c>
      <c r="G6" s="2" t="n">
        <f aca="false">(F6/100)*B3</f>
        <v>2163.38663052832</v>
      </c>
    </row>
    <row r="7" customFormat="false" ht="12.8" hidden="false" customHeight="false" outlineLevel="0" collapsed="false">
      <c r="A7" s="2" t="s">
        <v>120</v>
      </c>
      <c r="B7" s="2" t="s">
        <v>38</v>
      </c>
      <c r="C7" s="2" t="s">
        <v>40</v>
      </c>
      <c r="D7" s="2" t="s">
        <v>323</v>
      </c>
      <c r="F7" s="2" t="n">
        <v>30.32</v>
      </c>
      <c r="G7" s="2" t="n">
        <f aca="false">(F7/100)*B3</f>
        <v>1954.52570433906</v>
      </c>
    </row>
    <row r="8" customFormat="false" ht="12.8" hidden="false" customHeight="false" outlineLevel="0" collapsed="false">
      <c r="A8" s="2" t="s">
        <v>125</v>
      </c>
      <c r="B8" s="2" t="s">
        <v>46</v>
      </c>
      <c r="C8" s="2" t="s">
        <v>48</v>
      </c>
      <c r="D8" s="2" t="s">
        <v>32</v>
      </c>
      <c r="F8" s="2" t="n">
        <v>23.37</v>
      </c>
      <c r="G8" s="2" t="n">
        <f aca="false">(F8/100)*B3</f>
        <v>1506.50612501332</v>
      </c>
    </row>
    <row r="9" customFormat="false" ht="12.8" hidden="false" customHeight="false" outlineLevel="0" collapsed="false">
      <c r="A9" s="2" t="s">
        <v>147</v>
      </c>
      <c r="C9" s="2" t="s">
        <v>30</v>
      </c>
      <c r="D9" s="2" t="s">
        <v>78</v>
      </c>
      <c r="E9" s="2" t="s">
        <v>109</v>
      </c>
      <c r="F9" s="2" t="n">
        <v>12.75</v>
      </c>
      <c r="G9" s="2" t="n">
        <f aca="false">(F9/100)*B3</f>
        <v>821.906422504056</v>
      </c>
    </row>
    <row r="10" customFormat="false" ht="12.8" hidden="false" customHeight="false" outlineLevel="0" collapsed="false">
      <c r="A10" s="2" t="s">
        <v>8</v>
      </c>
      <c r="F10" s="2" t="n">
        <f aca="false">100-(SUM(F6:F9))</f>
        <v>0</v>
      </c>
      <c r="G10" s="2" t="n">
        <f aca="false">B3-((SUM(G6:G9)))</f>
        <v>0</v>
      </c>
    </row>
  </sheetData>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14.xml><?xml version="1.0" encoding="utf-8"?>
<worksheet xmlns="http://schemas.openxmlformats.org/spreadsheetml/2006/main" xmlns:r="http://schemas.openxmlformats.org/officeDocument/2006/relationships">
  <sheetPr filterMode="false">
    <pageSetUpPr fitToPage="false"/>
  </sheetPr>
  <dimension ref="A1:H8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4" activeCellId="0" sqref="E4"/>
    </sheetView>
  </sheetViews>
  <sheetFormatPr defaultRowHeight="12.8" outlineLevelRow="0" outlineLevelCol="0"/>
  <cols>
    <col collapsed="false" customWidth="false" hidden="false" outlineLevel="0" max="3" min="1" style="0" width="11.52"/>
    <col collapsed="false" customWidth="true" hidden="false" outlineLevel="0" max="4" min="4" style="0" width="10.07"/>
    <col collapsed="false" customWidth="false" hidden="false" outlineLevel="0" max="1025" min="5" style="0" width="11.52"/>
  </cols>
  <sheetData>
    <row r="1" customFormat="false" ht="12.8" hidden="false" customHeight="false" outlineLevel="0" collapsed="false">
      <c r="A1" s="2" t="s">
        <v>324</v>
      </c>
      <c r="B1" s="15" t="s">
        <v>325</v>
      </c>
      <c r="C1" s="2" t="s">
        <v>326</v>
      </c>
    </row>
    <row r="2" customFormat="false" ht="12.8" hidden="false" customHeight="false" outlineLevel="0" collapsed="false">
      <c r="A2" s="0" t="s">
        <v>151</v>
      </c>
      <c r="B2" s="15" t="s">
        <v>40</v>
      </c>
      <c r="C2" s="0" t="n">
        <v>6.83</v>
      </c>
    </row>
    <row r="3" customFormat="false" ht="12.8" hidden="false" customHeight="false" outlineLevel="0" collapsed="false">
      <c r="A3" s="0" t="s">
        <v>142</v>
      </c>
      <c r="B3" s="16" t="s">
        <v>40</v>
      </c>
      <c r="C3" s="2" t="n">
        <v>5.08</v>
      </c>
      <c r="E3" s="0" t="s">
        <v>327</v>
      </c>
      <c r="F3" s="0" t="n">
        <f aca="false">SUM(C2:C82)</f>
        <v>62.42</v>
      </c>
      <c r="H3" s="0" t="s">
        <v>328</v>
      </c>
    </row>
    <row r="4" customFormat="false" ht="12.8" hidden="false" customHeight="false" outlineLevel="0" collapsed="false">
      <c r="A4" s="0" t="s">
        <v>162</v>
      </c>
      <c r="B4" s="15" t="s">
        <v>128</v>
      </c>
      <c r="C4" s="0" t="n">
        <v>3.58</v>
      </c>
      <c r="E4" s="0" t="s">
        <v>329</v>
      </c>
      <c r="F4" s="0" t="n">
        <f aca="false">SUM(H4:H25)</f>
        <v>17.7</v>
      </c>
      <c r="H4" s="0" t="n">
        <v>3.58</v>
      </c>
    </row>
    <row r="5" customFormat="false" ht="12.8" hidden="false" customHeight="false" outlineLevel="0" collapsed="false">
      <c r="A5" s="0" t="s">
        <v>164</v>
      </c>
      <c r="B5" s="16" t="s">
        <v>40</v>
      </c>
      <c r="C5" s="0" t="n">
        <v>3.16</v>
      </c>
      <c r="E5" s="0" t="s">
        <v>330</v>
      </c>
      <c r="F5" s="0" t="n">
        <f aca="false">F4+(100-F3)</f>
        <v>55.28</v>
      </c>
      <c r="H5" s="0" t="n">
        <v>3.04</v>
      </c>
    </row>
    <row r="6" customFormat="false" ht="12.8" hidden="false" customHeight="false" outlineLevel="0" collapsed="false">
      <c r="A6" s="0" t="s">
        <v>165</v>
      </c>
      <c r="B6" s="15" t="s">
        <v>128</v>
      </c>
      <c r="C6" s="0" t="n">
        <v>3.04</v>
      </c>
      <c r="H6" s="0" t="n">
        <v>1.63</v>
      </c>
    </row>
    <row r="7" customFormat="false" ht="12.8" hidden="false" customHeight="false" outlineLevel="0" collapsed="false">
      <c r="A7" s="0" t="s">
        <v>166</v>
      </c>
      <c r="B7" s="16" t="s">
        <v>117</v>
      </c>
      <c r="C7" s="0" t="n">
        <v>3.03</v>
      </c>
      <c r="H7" s="0" t="n">
        <v>1.2</v>
      </c>
    </row>
    <row r="8" customFormat="false" ht="12.8" hidden="false" customHeight="false" outlineLevel="0" collapsed="false">
      <c r="A8" s="0" t="s">
        <v>174</v>
      </c>
      <c r="B8" s="16" t="s">
        <v>169</v>
      </c>
      <c r="C8" s="2" t="n">
        <v>2.37</v>
      </c>
      <c r="H8" s="0" t="n">
        <v>1.06</v>
      </c>
    </row>
    <row r="9" customFormat="false" ht="12.8" hidden="false" customHeight="false" outlineLevel="0" collapsed="false">
      <c r="A9" s="0" t="s">
        <v>177</v>
      </c>
      <c r="B9" s="15" t="s">
        <v>126</v>
      </c>
      <c r="C9" s="2" t="n">
        <v>2.2</v>
      </c>
      <c r="H9" s="0" t="n">
        <v>1</v>
      </c>
    </row>
    <row r="10" customFormat="false" ht="12.8" hidden="false" customHeight="false" outlineLevel="0" collapsed="false">
      <c r="A10" s="0" t="s">
        <v>178</v>
      </c>
      <c r="B10" s="16" t="s">
        <v>40</v>
      </c>
      <c r="C10" s="2" t="n">
        <v>2.09</v>
      </c>
      <c r="H10" s="0" t="n">
        <v>0.9</v>
      </c>
    </row>
    <row r="11" customFormat="false" ht="12.8" hidden="false" customHeight="false" outlineLevel="0" collapsed="false">
      <c r="A11" s="0" t="s">
        <v>181</v>
      </c>
      <c r="B11" s="15" t="s">
        <v>161</v>
      </c>
      <c r="C11" s="2" t="n">
        <v>1.87</v>
      </c>
      <c r="H11" s="0" t="n">
        <v>0.81</v>
      </c>
    </row>
    <row r="12" customFormat="false" ht="12.8" hidden="false" customHeight="false" outlineLevel="0" collapsed="false">
      <c r="A12" s="0" t="s">
        <v>175</v>
      </c>
      <c r="B12" s="16" t="s">
        <v>176</v>
      </c>
      <c r="C12" s="2" t="n">
        <v>1.71</v>
      </c>
      <c r="H12" s="0" t="n">
        <v>0.78</v>
      </c>
    </row>
    <row r="13" customFormat="false" ht="12.8" hidden="false" customHeight="false" outlineLevel="0" collapsed="false">
      <c r="A13" s="0" t="s">
        <v>186</v>
      </c>
      <c r="B13" s="15" t="s">
        <v>128</v>
      </c>
      <c r="C13" s="2" t="n">
        <v>1.63</v>
      </c>
      <c r="H13" s="0" t="n">
        <v>0.51</v>
      </c>
    </row>
    <row r="14" customFormat="false" ht="12.8" hidden="false" customHeight="false" outlineLevel="0" collapsed="false">
      <c r="A14" s="0" t="s">
        <v>187</v>
      </c>
      <c r="B14" s="16" t="s">
        <v>169</v>
      </c>
      <c r="C14" s="2" t="n">
        <v>1.56</v>
      </c>
      <c r="H14" s="0" t="n">
        <v>0.48</v>
      </c>
    </row>
    <row r="15" customFormat="false" ht="12.8" hidden="false" customHeight="false" outlineLevel="0" collapsed="false">
      <c r="A15" s="0" t="s">
        <v>188</v>
      </c>
      <c r="B15" s="15" t="s">
        <v>128</v>
      </c>
      <c r="C15" s="2" t="n">
        <v>1.2</v>
      </c>
      <c r="H15" s="0" t="n">
        <v>0.48</v>
      </c>
    </row>
    <row r="16" customFormat="false" ht="12.8" hidden="false" customHeight="false" outlineLevel="0" collapsed="false">
      <c r="A16" s="0" t="s">
        <v>192</v>
      </c>
      <c r="B16" s="16" t="s">
        <v>128</v>
      </c>
      <c r="C16" s="12" t="n">
        <v>1.06</v>
      </c>
      <c r="H16" s="0" t="n">
        <v>0.45</v>
      </c>
    </row>
    <row r="17" customFormat="false" ht="12.8" hidden="false" customHeight="false" outlineLevel="0" collapsed="false">
      <c r="A17" s="0" t="s">
        <v>193</v>
      </c>
      <c r="B17" s="15" t="s">
        <v>128</v>
      </c>
      <c r="C17" s="6" t="n">
        <v>0.94</v>
      </c>
      <c r="D17" s="2"/>
      <c r="E17" s="2"/>
      <c r="F17" s="2"/>
      <c r="H17" s="0" t="n">
        <v>0.32</v>
      </c>
    </row>
    <row r="18" customFormat="false" ht="12.8" hidden="false" customHeight="false" outlineLevel="0" collapsed="false">
      <c r="A18" s="0" t="s">
        <v>189</v>
      </c>
      <c r="B18" s="16" t="s">
        <v>40</v>
      </c>
      <c r="C18" s="2" t="n">
        <v>0.93</v>
      </c>
      <c r="D18" s="2"/>
      <c r="E18" s="2"/>
      <c r="F18" s="2"/>
      <c r="H18" s="0" t="n">
        <v>0.28</v>
      </c>
    </row>
    <row r="19" customFormat="false" ht="12.8" hidden="false" customHeight="false" outlineLevel="0" collapsed="false">
      <c r="A19" s="0" t="s">
        <v>194</v>
      </c>
      <c r="B19" s="15" t="s">
        <v>128</v>
      </c>
      <c r="C19" s="2" t="n">
        <v>0.9</v>
      </c>
      <c r="D19" s="2"/>
      <c r="E19" s="2"/>
      <c r="F19" s="2"/>
      <c r="H19" s="0" t="n">
        <v>0.27</v>
      </c>
    </row>
    <row r="20" customFormat="false" ht="12.8" hidden="false" customHeight="false" outlineLevel="0" collapsed="false">
      <c r="A20" s="0" t="s">
        <v>191</v>
      </c>
      <c r="B20" s="16" t="s">
        <v>128</v>
      </c>
      <c r="C20" s="2" t="n">
        <v>0.81</v>
      </c>
      <c r="D20" s="2"/>
      <c r="E20" s="2"/>
      <c r="F20" s="2"/>
      <c r="H20" s="0" t="n">
        <v>0.22</v>
      </c>
    </row>
    <row r="21" customFormat="false" ht="12.8" hidden="false" customHeight="false" outlineLevel="0" collapsed="false">
      <c r="A21" s="0" t="s">
        <v>196</v>
      </c>
      <c r="B21" s="15" t="s">
        <v>128</v>
      </c>
      <c r="C21" s="2" t="n">
        <v>0.78</v>
      </c>
      <c r="D21" s="2"/>
      <c r="E21" s="2"/>
      <c r="F21" s="2"/>
      <c r="H21" s="0" t="n">
        <v>0.19</v>
      </c>
    </row>
    <row r="22" customFormat="false" ht="12.8" hidden="false" customHeight="false" outlineLevel="0" collapsed="false">
      <c r="A22" s="0" t="s">
        <v>197</v>
      </c>
      <c r="B22" s="16" t="s">
        <v>40</v>
      </c>
      <c r="C22" s="2" t="n">
        <v>0.76</v>
      </c>
      <c r="D22" s="2"/>
      <c r="E22" s="2"/>
      <c r="F22" s="2"/>
      <c r="H22" s="0" t="n">
        <v>0.17</v>
      </c>
    </row>
    <row r="23" customFormat="false" ht="12.8" hidden="false" customHeight="false" outlineLevel="0" collapsed="false">
      <c r="A23" s="0" t="s">
        <v>199</v>
      </c>
      <c r="B23" s="15" t="s">
        <v>108</v>
      </c>
      <c r="C23" s="2" t="n">
        <v>0.69</v>
      </c>
      <c r="D23" s="2"/>
      <c r="E23" s="2"/>
      <c r="F23" s="2"/>
      <c r="H23" s="0" t="n">
        <v>0.15</v>
      </c>
    </row>
    <row r="24" customFormat="false" ht="12.8" hidden="false" customHeight="false" outlineLevel="0" collapsed="false">
      <c r="A24" s="0" t="s">
        <v>200</v>
      </c>
      <c r="B24" s="16" t="s">
        <v>40</v>
      </c>
      <c r="C24" s="2" t="n">
        <v>0.68</v>
      </c>
      <c r="D24" s="2"/>
      <c r="E24" s="2"/>
      <c r="F24" s="2"/>
      <c r="H24" s="0" t="n">
        <v>0.15</v>
      </c>
    </row>
    <row r="25" customFormat="false" ht="12.8" hidden="false" customHeight="false" outlineLevel="0" collapsed="false">
      <c r="A25" s="0" t="s">
        <v>201</v>
      </c>
      <c r="B25" s="15" t="s">
        <v>108</v>
      </c>
      <c r="C25" s="2" t="n">
        <v>0.62</v>
      </c>
      <c r="D25" s="2"/>
      <c r="E25" s="2"/>
      <c r="F25" s="2"/>
      <c r="H25" s="0" t="n">
        <v>0.03</v>
      </c>
    </row>
    <row r="26" customFormat="false" ht="12.8" hidden="false" customHeight="false" outlineLevel="0" collapsed="false">
      <c r="A26" s="0" t="s">
        <v>203</v>
      </c>
      <c r="B26" s="16" t="s">
        <v>138</v>
      </c>
      <c r="C26" s="2" t="n">
        <v>0.6</v>
      </c>
      <c r="D26" s="2"/>
      <c r="E26" s="2"/>
      <c r="F26" s="2"/>
    </row>
    <row r="27" customFormat="false" ht="12.8" hidden="false" customHeight="false" outlineLevel="0" collapsed="false">
      <c r="A27" s="0" t="s">
        <v>185</v>
      </c>
      <c r="B27" s="15" t="s">
        <v>173</v>
      </c>
      <c r="C27" s="2" t="n">
        <v>0.6</v>
      </c>
      <c r="D27" s="2"/>
      <c r="E27" s="2"/>
      <c r="F27" s="2"/>
    </row>
    <row r="28" customFormat="false" ht="12.8" hidden="false" customHeight="false" outlineLevel="0" collapsed="false">
      <c r="A28" s="0" t="s">
        <v>204</v>
      </c>
      <c r="B28" s="16" t="s">
        <v>119</v>
      </c>
      <c r="C28" s="2" t="n">
        <v>0.59</v>
      </c>
      <c r="D28" s="12"/>
      <c r="E28" s="12"/>
      <c r="F28" s="12"/>
    </row>
    <row r="29" customFormat="false" ht="12.8" hidden="false" customHeight="false" outlineLevel="0" collapsed="false">
      <c r="A29" s="0" t="s">
        <v>205</v>
      </c>
      <c r="B29" s="15" t="s">
        <v>169</v>
      </c>
      <c r="C29" s="9" t="n">
        <v>0.58</v>
      </c>
      <c r="D29" s="2"/>
      <c r="E29" s="2"/>
      <c r="F29" s="2"/>
    </row>
    <row r="30" customFormat="false" ht="12.8" hidden="false" customHeight="false" outlineLevel="0" collapsed="false">
      <c r="A30" s="0" t="s">
        <v>206</v>
      </c>
      <c r="B30" s="16" t="s">
        <v>108</v>
      </c>
      <c r="C30" s="2" t="n">
        <v>0.57</v>
      </c>
      <c r="D30" s="2"/>
      <c r="E30" s="2"/>
      <c r="F30" s="2"/>
    </row>
    <row r="31" customFormat="false" ht="12.8" hidden="false" customHeight="false" outlineLevel="0" collapsed="false">
      <c r="A31" s="0" t="s">
        <v>208</v>
      </c>
      <c r="B31" s="15" t="s">
        <v>128</v>
      </c>
      <c r="C31" s="2" t="n">
        <v>0.51</v>
      </c>
      <c r="D31" s="2"/>
      <c r="E31" s="2"/>
      <c r="F31" s="2"/>
    </row>
    <row r="32" customFormat="false" ht="12.8" hidden="false" customHeight="false" outlineLevel="0" collapsed="false">
      <c r="A32" s="0" t="s">
        <v>210</v>
      </c>
      <c r="B32" s="16" t="s">
        <v>128</v>
      </c>
      <c r="C32" s="2" t="n">
        <v>0.48</v>
      </c>
      <c r="D32" s="2"/>
      <c r="E32" s="2"/>
      <c r="F32" s="2"/>
    </row>
    <row r="33" customFormat="false" ht="12.8" hidden="false" customHeight="false" outlineLevel="0" collapsed="false">
      <c r="A33" s="0" t="s">
        <v>211</v>
      </c>
      <c r="B33" s="15" t="s">
        <v>128</v>
      </c>
      <c r="C33" s="2" t="n">
        <v>0.48</v>
      </c>
      <c r="D33" s="2"/>
      <c r="E33" s="2"/>
      <c r="F33" s="2"/>
    </row>
    <row r="34" customFormat="false" ht="12.8" hidden="false" customHeight="false" outlineLevel="0" collapsed="false">
      <c r="A34" s="0" t="s">
        <v>213</v>
      </c>
      <c r="B34" s="16" t="s">
        <v>128</v>
      </c>
      <c r="C34" s="2" t="n">
        <v>0.45</v>
      </c>
      <c r="D34" s="2"/>
      <c r="E34" s="2"/>
      <c r="F34" s="2"/>
    </row>
    <row r="35" customFormat="false" ht="12.8" hidden="false" customHeight="false" outlineLevel="0" collapsed="false">
      <c r="A35" s="0" t="s">
        <v>214</v>
      </c>
      <c r="B35" s="15" t="s">
        <v>215</v>
      </c>
      <c r="C35" s="2" t="n">
        <v>0.44</v>
      </c>
      <c r="D35" s="2"/>
      <c r="E35" s="2"/>
      <c r="F35" s="2"/>
    </row>
    <row r="36" customFormat="false" ht="12.8" hidden="false" customHeight="false" outlineLevel="0" collapsed="false">
      <c r="A36" s="0" t="s">
        <v>207</v>
      </c>
      <c r="B36" s="16" t="s">
        <v>184</v>
      </c>
      <c r="C36" s="2" t="n">
        <v>0.37</v>
      </c>
      <c r="D36" s="2"/>
      <c r="E36" s="2"/>
      <c r="F36" s="2"/>
    </row>
    <row r="37" customFormat="false" ht="12.8" hidden="false" customHeight="false" outlineLevel="0" collapsed="false">
      <c r="A37" s="0" t="s">
        <v>218</v>
      </c>
      <c r="B37" s="15" t="s">
        <v>40</v>
      </c>
      <c r="C37" s="2" t="n">
        <v>0.37</v>
      </c>
      <c r="D37" s="2"/>
      <c r="E37" s="2"/>
      <c r="F37" s="2"/>
    </row>
    <row r="38" customFormat="false" ht="12.8" hidden="false" customHeight="false" outlineLevel="0" collapsed="false">
      <c r="A38" s="0" t="s">
        <v>220</v>
      </c>
      <c r="B38" s="16" t="s">
        <v>221</v>
      </c>
      <c r="C38" s="2" t="n">
        <v>0.34</v>
      </c>
      <c r="D38" s="2"/>
      <c r="E38" s="2"/>
      <c r="F38" s="2"/>
    </row>
    <row r="39" customFormat="false" ht="12.8" hidden="false" customHeight="false" outlineLevel="0" collapsed="false">
      <c r="A39" s="0" t="s">
        <v>222</v>
      </c>
      <c r="B39" s="15" t="s">
        <v>40</v>
      </c>
      <c r="C39" s="2" t="n">
        <v>0.33</v>
      </c>
      <c r="D39" s="2"/>
      <c r="E39" s="2"/>
      <c r="F39" s="2"/>
    </row>
    <row r="40" customFormat="false" ht="12.8" hidden="false" customHeight="false" outlineLevel="0" collapsed="false">
      <c r="A40" s="0" t="s">
        <v>223</v>
      </c>
      <c r="B40" s="16" t="s">
        <v>40</v>
      </c>
      <c r="C40" s="2" t="n">
        <v>0.32</v>
      </c>
      <c r="D40" s="2"/>
      <c r="E40" s="2"/>
      <c r="F40" s="2"/>
    </row>
    <row r="41" customFormat="false" ht="12.8" hidden="false" customHeight="false" outlineLevel="0" collapsed="false">
      <c r="A41" s="0" t="s">
        <v>216</v>
      </c>
      <c r="B41" s="15" t="s">
        <v>128</v>
      </c>
      <c r="C41" s="2" t="n">
        <v>0.32</v>
      </c>
      <c r="D41" s="2"/>
      <c r="E41" s="2"/>
      <c r="F41" s="2"/>
    </row>
    <row r="42" customFormat="false" ht="12.8" hidden="false" customHeight="false" outlineLevel="0" collapsed="false">
      <c r="A42" s="0" t="s">
        <v>225</v>
      </c>
      <c r="B42" s="16" t="s">
        <v>173</v>
      </c>
      <c r="C42" s="2" t="n">
        <v>0.31</v>
      </c>
      <c r="D42" s="2"/>
      <c r="E42" s="2"/>
      <c r="F42" s="2"/>
    </row>
    <row r="43" customFormat="false" ht="12.8" hidden="false" customHeight="false" outlineLevel="0" collapsed="false">
      <c r="A43" s="0" t="s">
        <v>226</v>
      </c>
      <c r="B43" s="15" t="s">
        <v>227</v>
      </c>
      <c r="C43" s="2" t="n">
        <v>0.31</v>
      </c>
      <c r="D43" s="2"/>
      <c r="E43" s="2"/>
      <c r="F43" s="2"/>
    </row>
    <row r="44" customFormat="false" ht="12.8" hidden="false" customHeight="false" outlineLevel="0" collapsed="false">
      <c r="A44" s="0" t="s">
        <v>228</v>
      </c>
      <c r="B44" s="16" t="s">
        <v>227</v>
      </c>
      <c r="C44" s="2" t="n">
        <v>0.3</v>
      </c>
      <c r="D44" s="2"/>
      <c r="E44" s="2"/>
      <c r="F44" s="2"/>
    </row>
    <row r="45" customFormat="false" ht="12.8" hidden="false" customHeight="false" outlineLevel="0" collapsed="false">
      <c r="A45" s="0" t="s">
        <v>229</v>
      </c>
      <c r="B45" s="15" t="s">
        <v>128</v>
      </c>
      <c r="C45" s="2" t="n">
        <v>0.28</v>
      </c>
      <c r="D45" s="2"/>
      <c r="E45" s="2"/>
      <c r="F45" s="2"/>
    </row>
    <row r="46" customFormat="false" ht="12.8" hidden="false" customHeight="false" outlineLevel="0" collapsed="false">
      <c r="A46" s="0" t="s">
        <v>198</v>
      </c>
      <c r="B46" s="16" t="s">
        <v>117</v>
      </c>
      <c r="C46" s="2" t="n">
        <v>0.28</v>
      </c>
      <c r="D46" s="2"/>
      <c r="E46" s="2"/>
      <c r="F46" s="2"/>
    </row>
    <row r="47" customFormat="false" ht="12.8" hidden="false" customHeight="false" outlineLevel="0" collapsed="false">
      <c r="A47" s="0" t="s">
        <v>230</v>
      </c>
      <c r="B47" s="15" t="s">
        <v>128</v>
      </c>
      <c r="C47" s="2" t="n">
        <v>0.27</v>
      </c>
      <c r="D47" s="2"/>
      <c r="E47" s="2"/>
      <c r="F47" s="2"/>
    </row>
    <row r="48" customFormat="false" ht="12.8" hidden="false" customHeight="false" outlineLevel="0" collapsed="false">
      <c r="A48" s="0" t="s">
        <v>231</v>
      </c>
      <c r="B48" s="16" t="s">
        <v>126</v>
      </c>
      <c r="C48" s="2" t="n">
        <v>0.26</v>
      </c>
      <c r="D48" s="2"/>
      <c r="E48" s="2"/>
      <c r="F48" s="2"/>
    </row>
    <row r="49" customFormat="false" ht="12.8" hidden="false" customHeight="false" outlineLevel="0" collapsed="false">
      <c r="A49" s="0" t="s">
        <v>183</v>
      </c>
      <c r="B49" s="15" t="s">
        <v>184</v>
      </c>
      <c r="C49" s="2" t="n">
        <v>0.26</v>
      </c>
      <c r="D49" s="2"/>
      <c r="E49" s="2"/>
      <c r="F49" s="2"/>
    </row>
    <row r="50" customFormat="false" ht="12.8" hidden="false" customHeight="false" outlineLevel="0" collapsed="false">
      <c r="A50" s="0" t="s">
        <v>232</v>
      </c>
      <c r="B50" s="16" t="s">
        <v>40</v>
      </c>
      <c r="C50" s="2" t="n">
        <v>0.26</v>
      </c>
      <c r="D50" s="2"/>
      <c r="E50" s="2"/>
      <c r="F50" s="2"/>
    </row>
    <row r="51" customFormat="false" ht="12.8" hidden="false" customHeight="false" outlineLevel="0" collapsed="false">
      <c r="A51" s="0" t="s">
        <v>233</v>
      </c>
      <c r="B51" s="15" t="s">
        <v>108</v>
      </c>
      <c r="C51" s="2" t="n">
        <v>0.24</v>
      </c>
      <c r="D51" s="2"/>
      <c r="E51" s="2"/>
      <c r="F51" s="2"/>
    </row>
    <row r="52" customFormat="false" ht="12.8" hidden="false" customHeight="false" outlineLevel="0" collapsed="false">
      <c r="A52" s="0" t="s">
        <v>234</v>
      </c>
      <c r="B52" s="16" t="s">
        <v>40</v>
      </c>
      <c r="C52" s="2" t="n">
        <v>0.23</v>
      </c>
      <c r="D52" s="2"/>
      <c r="E52" s="2"/>
      <c r="F52" s="2"/>
    </row>
    <row r="53" customFormat="false" ht="12.8" hidden="false" customHeight="false" outlineLevel="0" collapsed="false">
      <c r="A53" s="0" t="s">
        <v>237</v>
      </c>
      <c r="B53" s="15" t="s">
        <v>138</v>
      </c>
      <c r="C53" s="2" t="n">
        <v>0.22</v>
      </c>
      <c r="D53" s="2"/>
      <c r="E53" s="2"/>
      <c r="F53" s="2"/>
    </row>
    <row r="54" customFormat="false" ht="12.8" hidden="false" customHeight="false" outlineLevel="0" collapsed="false">
      <c r="A54" s="0" t="s">
        <v>212</v>
      </c>
      <c r="B54" s="16" t="s">
        <v>40</v>
      </c>
      <c r="C54" s="2" t="n">
        <v>0.22</v>
      </c>
      <c r="D54" s="2"/>
      <c r="E54" s="2"/>
      <c r="F54" s="2"/>
    </row>
    <row r="55" customFormat="false" ht="12.8" hidden="false" customHeight="false" outlineLevel="0" collapsed="false">
      <c r="A55" s="0" t="s">
        <v>238</v>
      </c>
      <c r="B55" s="15" t="s">
        <v>184</v>
      </c>
      <c r="C55" s="2" t="n">
        <v>0.22</v>
      </c>
      <c r="D55" s="2"/>
      <c r="E55" s="2"/>
      <c r="F55" s="2"/>
    </row>
    <row r="56" customFormat="false" ht="12.8" hidden="false" customHeight="false" outlineLevel="0" collapsed="false">
      <c r="A56" s="0" t="s">
        <v>239</v>
      </c>
      <c r="B56" s="16" t="s">
        <v>128</v>
      </c>
      <c r="C56" s="2" t="n">
        <v>0.22</v>
      </c>
      <c r="D56" s="2"/>
      <c r="E56" s="2"/>
      <c r="F56" s="2"/>
    </row>
    <row r="57" customFormat="false" ht="12.8" hidden="false" customHeight="false" outlineLevel="0" collapsed="false">
      <c r="A57" s="0" t="s">
        <v>244</v>
      </c>
      <c r="B57" s="15" t="s">
        <v>108</v>
      </c>
      <c r="C57" s="2" t="n">
        <v>0.2</v>
      </c>
      <c r="D57" s="2"/>
      <c r="E57" s="2"/>
      <c r="F57" s="2"/>
    </row>
    <row r="58" customFormat="false" ht="12.8" hidden="false" customHeight="false" outlineLevel="0" collapsed="false">
      <c r="A58" s="0" t="s">
        <v>245</v>
      </c>
      <c r="B58" s="16" t="s">
        <v>246</v>
      </c>
      <c r="C58" s="2" t="n">
        <v>0.2</v>
      </c>
      <c r="D58" s="2"/>
      <c r="E58" s="2"/>
      <c r="F58" s="2"/>
    </row>
    <row r="59" customFormat="false" ht="12.8" hidden="false" customHeight="false" outlineLevel="0" collapsed="false">
      <c r="A59" s="0" t="s">
        <v>247</v>
      </c>
      <c r="B59" s="15" t="s">
        <v>40</v>
      </c>
      <c r="C59" s="2" t="n">
        <v>0.19</v>
      </c>
      <c r="D59" s="2"/>
      <c r="E59" s="2"/>
      <c r="F59" s="2"/>
    </row>
    <row r="60" customFormat="false" ht="12.8" hidden="false" customHeight="false" outlineLevel="0" collapsed="false">
      <c r="A60" s="0" t="s">
        <v>248</v>
      </c>
      <c r="B60" s="16" t="s">
        <v>128</v>
      </c>
      <c r="C60" s="2" t="n">
        <v>0.19</v>
      </c>
      <c r="D60" s="2"/>
      <c r="E60" s="2"/>
      <c r="F60" s="2"/>
    </row>
    <row r="61" customFormat="false" ht="12.8" hidden="false" customHeight="false" outlineLevel="0" collapsed="false">
      <c r="A61" s="0" t="s">
        <v>249</v>
      </c>
      <c r="B61" s="15" t="s">
        <v>215</v>
      </c>
      <c r="C61" s="2" t="n">
        <v>0.18</v>
      </c>
      <c r="D61" s="2"/>
      <c r="E61" s="2"/>
      <c r="F61" s="2"/>
    </row>
    <row r="62" customFormat="false" ht="12.8" hidden="false" customHeight="false" outlineLevel="0" collapsed="false">
      <c r="A62" s="0" t="s">
        <v>250</v>
      </c>
      <c r="B62" s="16" t="s">
        <v>176</v>
      </c>
      <c r="C62" s="2" t="n">
        <v>0.18</v>
      </c>
      <c r="D62" s="2"/>
      <c r="E62" s="2"/>
      <c r="F62" s="2"/>
    </row>
    <row r="63" customFormat="false" ht="12.8" hidden="false" customHeight="false" outlineLevel="0" collapsed="false">
      <c r="A63" s="0" t="s">
        <v>252</v>
      </c>
      <c r="B63" s="15" t="s">
        <v>128</v>
      </c>
      <c r="C63" s="2" t="n">
        <v>0.17</v>
      </c>
      <c r="D63" s="2"/>
      <c r="E63" s="2"/>
      <c r="F63" s="2"/>
    </row>
    <row r="64" customFormat="false" ht="12.8" hidden="false" customHeight="false" outlineLevel="0" collapsed="false">
      <c r="A64" s="0" t="s">
        <v>254</v>
      </c>
      <c r="B64" s="16" t="s">
        <v>255</v>
      </c>
      <c r="C64" s="2" t="n">
        <v>0.16</v>
      </c>
      <c r="D64" s="2"/>
      <c r="E64" s="2"/>
      <c r="F64" s="2"/>
    </row>
    <row r="65" customFormat="false" ht="12.8" hidden="false" customHeight="false" outlineLevel="0" collapsed="false">
      <c r="A65" s="0" t="s">
        <v>241</v>
      </c>
      <c r="B65" s="15" t="s">
        <v>128</v>
      </c>
      <c r="C65" s="2" t="n">
        <v>0.15</v>
      </c>
      <c r="D65" s="2"/>
      <c r="E65" s="2"/>
      <c r="F65" s="2"/>
    </row>
    <row r="66" customFormat="false" ht="12.8" hidden="false" customHeight="false" outlineLevel="0" collapsed="false">
      <c r="A66" s="0" t="s">
        <v>219</v>
      </c>
      <c r="B66" s="16" t="s">
        <v>128</v>
      </c>
      <c r="C66" s="2" t="n">
        <v>0.15</v>
      </c>
      <c r="D66" s="2"/>
      <c r="E66" s="2"/>
      <c r="F66" s="2"/>
    </row>
    <row r="67" customFormat="false" ht="12.8" hidden="false" customHeight="false" outlineLevel="0" collapsed="false">
      <c r="A67" s="0" t="s">
        <v>257</v>
      </c>
      <c r="B67" s="15" t="s">
        <v>40</v>
      </c>
      <c r="C67" s="2" t="n">
        <v>0.15</v>
      </c>
      <c r="D67" s="2"/>
      <c r="E67" s="2"/>
      <c r="F67" s="2"/>
    </row>
    <row r="68" customFormat="false" ht="12.8" hidden="false" customHeight="false" outlineLevel="0" collapsed="false">
      <c r="A68" s="0" t="s">
        <v>179</v>
      </c>
      <c r="B68" s="16" t="s">
        <v>40</v>
      </c>
      <c r="C68" s="2" t="n">
        <v>0.14</v>
      </c>
      <c r="D68" s="2"/>
      <c r="E68" s="2"/>
      <c r="F68" s="2"/>
    </row>
    <row r="69" customFormat="false" ht="12.8" hidden="false" customHeight="false" outlineLevel="0" collapsed="false">
      <c r="A69" s="0" t="s">
        <v>172</v>
      </c>
      <c r="B69" s="15" t="s">
        <v>173</v>
      </c>
      <c r="C69" s="2" t="n">
        <v>0.14</v>
      </c>
      <c r="D69" s="2"/>
      <c r="E69" s="2"/>
      <c r="F69" s="2"/>
    </row>
    <row r="70" customFormat="false" ht="12.8" hidden="false" customHeight="false" outlineLevel="0" collapsed="false">
      <c r="A70" s="0" t="s">
        <v>258</v>
      </c>
      <c r="B70" s="16" t="s">
        <v>108</v>
      </c>
      <c r="C70" s="2" t="n">
        <v>0.14</v>
      </c>
      <c r="D70" s="2"/>
      <c r="E70" s="2"/>
      <c r="F70" s="2"/>
    </row>
    <row r="71" customFormat="false" ht="12.8" hidden="false" customHeight="false" outlineLevel="0" collapsed="false">
      <c r="A71" s="0" t="s">
        <v>259</v>
      </c>
      <c r="B71" s="15" t="s">
        <v>108</v>
      </c>
      <c r="C71" s="2" t="n">
        <v>0.14</v>
      </c>
      <c r="D71" s="2"/>
      <c r="E71" s="2"/>
      <c r="F71" s="2"/>
    </row>
    <row r="72" customFormat="false" ht="12.8" hidden="false" customHeight="false" outlineLevel="0" collapsed="false">
      <c r="A72" s="0" t="s">
        <v>182</v>
      </c>
      <c r="B72" s="16" t="s">
        <v>117</v>
      </c>
      <c r="C72" s="2" t="n">
        <v>0.13</v>
      </c>
      <c r="D72" s="2"/>
      <c r="E72" s="2"/>
      <c r="F72" s="2"/>
    </row>
    <row r="73" customFormat="false" ht="12.8" hidden="false" customHeight="false" outlineLevel="0" collapsed="false">
      <c r="A73" s="0" t="s">
        <v>266</v>
      </c>
      <c r="B73" s="15" t="s">
        <v>173</v>
      </c>
      <c r="C73" s="2" t="n">
        <v>0.12</v>
      </c>
      <c r="D73" s="2"/>
      <c r="E73" s="2"/>
      <c r="F73" s="2"/>
    </row>
    <row r="74" customFormat="false" ht="12.8" hidden="false" customHeight="false" outlineLevel="0" collapsed="false">
      <c r="A74" s="0" t="s">
        <v>267</v>
      </c>
      <c r="B74" s="16" t="s">
        <v>268</v>
      </c>
      <c r="C74" s="2" t="n">
        <v>0.12</v>
      </c>
      <c r="D74" s="2"/>
      <c r="E74" s="2"/>
      <c r="F74" s="2"/>
    </row>
    <row r="75" customFormat="false" ht="12.8" hidden="false" customHeight="false" outlineLevel="0" collapsed="false">
      <c r="A75" s="0" t="s">
        <v>269</v>
      </c>
      <c r="B75" s="15" t="s">
        <v>40</v>
      </c>
      <c r="C75" s="2" t="n">
        <v>0.12</v>
      </c>
      <c r="D75" s="2"/>
      <c r="E75" s="2"/>
      <c r="F75" s="2"/>
    </row>
    <row r="76" customFormat="false" ht="12.8" hidden="false" customHeight="false" outlineLevel="0" collapsed="false">
      <c r="A76" s="0" t="s">
        <v>270</v>
      </c>
      <c r="B76" s="16" t="s">
        <v>221</v>
      </c>
      <c r="C76" s="2" t="n">
        <v>0.12</v>
      </c>
      <c r="D76" s="2"/>
      <c r="E76" s="2"/>
      <c r="F76" s="2"/>
    </row>
    <row r="77" customFormat="false" ht="12.8" hidden="false" customHeight="false" outlineLevel="0" collapsed="false">
      <c r="A77" s="0" t="s">
        <v>262</v>
      </c>
      <c r="B77" s="15" t="s">
        <v>117</v>
      </c>
      <c r="C77" s="2" t="n">
        <v>0.11</v>
      </c>
      <c r="D77" s="2"/>
      <c r="E77" s="2"/>
      <c r="F77" s="2"/>
    </row>
    <row r="78" customFormat="false" ht="12.8" hidden="false" customHeight="false" outlineLevel="0" collapsed="false">
      <c r="A78" s="0" t="s">
        <v>274</v>
      </c>
      <c r="B78" s="16" t="s">
        <v>40</v>
      </c>
      <c r="C78" s="2" t="n">
        <v>0.11</v>
      </c>
      <c r="D78" s="2"/>
      <c r="E78" s="2"/>
      <c r="F78" s="2"/>
    </row>
    <row r="79" customFormat="false" ht="12.8" hidden="false" customHeight="false" outlineLevel="0" collapsed="false">
      <c r="A79" s="0" t="s">
        <v>240</v>
      </c>
      <c r="B79" s="15" t="s">
        <v>40</v>
      </c>
      <c r="C79" s="2" t="n">
        <v>0.11</v>
      </c>
      <c r="D79" s="15"/>
      <c r="E79" s="2"/>
      <c r="F79" s="2"/>
    </row>
    <row r="80" customFormat="false" ht="12.8" hidden="false" customHeight="false" outlineLevel="0" collapsed="false">
      <c r="A80" s="0" t="s">
        <v>275</v>
      </c>
      <c r="B80" s="16" t="s">
        <v>176</v>
      </c>
      <c r="C80" s="2" t="n">
        <v>0.11</v>
      </c>
      <c r="D80" s="2"/>
      <c r="E80" s="2"/>
      <c r="F80" s="2"/>
    </row>
    <row r="81" customFormat="false" ht="12.8" hidden="false" customHeight="false" outlineLevel="0" collapsed="false">
      <c r="A81" s="0" t="s">
        <v>276</v>
      </c>
      <c r="B81" s="15" t="s">
        <v>161</v>
      </c>
      <c r="C81" s="2" t="n">
        <v>0.11</v>
      </c>
      <c r="D81" s="2"/>
      <c r="E81" s="2"/>
      <c r="F81" s="2"/>
    </row>
    <row r="82" customFormat="false" ht="12.8" hidden="false" customHeight="false" outlineLevel="0" collapsed="false">
      <c r="A82" s="0" t="s">
        <v>292</v>
      </c>
      <c r="B82" s="2" t="s">
        <v>128</v>
      </c>
      <c r="C82" s="2" t="n">
        <v>0.03</v>
      </c>
      <c r="D82" s="2"/>
      <c r="E82" s="2"/>
      <c r="F82" s="2"/>
    </row>
  </sheetData>
  <autoFilter ref="A1:C82"/>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15.xml><?xml version="1.0" encoding="utf-8"?>
<worksheet xmlns="http://schemas.openxmlformats.org/spreadsheetml/2006/main" xmlns:r="http://schemas.openxmlformats.org/officeDocument/2006/relationships">
  <sheetPr filterMode="false">
    <pageSetUpPr fitToPage="false"/>
  </sheetPr>
  <dimension ref="A1:I61"/>
  <sheetViews>
    <sheetView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B5" activeCellId="0" sqref="B5"/>
    </sheetView>
  </sheetViews>
  <sheetFormatPr defaultRowHeight="12.8" outlineLevelRow="0" outlineLevelCol="0"/>
  <cols>
    <col collapsed="false" customWidth="false" hidden="false" outlineLevel="0" max="1025" min="1" style="0" width="11.52"/>
  </cols>
  <sheetData>
    <row r="1" customFormat="false" ht="92.75" hidden="false" customHeight="false" outlineLevel="0" collapsed="false">
      <c r="A1" s="1" t="s">
        <v>331</v>
      </c>
      <c r="B1" s="1" t="s">
        <v>332</v>
      </c>
      <c r="C1" s="2" t="s">
        <v>333</v>
      </c>
      <c r="D1" s="12"/>
    </row>
    <row r="2" customFormat="false" ht="12.8" hidden="false" customHeight="false" outlineLevel="0" collapsed="false">
      <c r="A2" s="13"/>
      <c r="B2" s="13"/>
      <c r="C2" s="12" t="n">
        <f aca="false">'Water companies'' RCV, market cap and acquisition value'!B3*0.545</f>
        <v>6000.41877281143</v>
      </c>
      <c r="D2" s="12"/>
    </row>
    <row r="3" customFormat="false" ht="12.8" hidden="false" customHeight="false" outlineLevel="0" collapsed="false">
      <c r="A3" s="13"/>
      <c r="B3" s="13"/>
      <c r="C3" s="12"/>
      <c r="D3" s="12"/>
    </row>
    <row r="4" customFormat="false" ht="35.5" hidden="false" customHeight="false" outlineLevel="0" collapsed="false">
      <c r="A4" s="13" t="s">
        <v>102</v>
      </c>
      <c r="B4" s="13" t="s">
        <v>103</v>
      </c>
      <c r="C4" s="12" t="s">
        <v>2</v>
      </c>
      <c r="D4" s="12" t="s">
        <v>309</v>
      </c>
    </row>
    <row r="5" customFormat="false" ht="39.75" hidden="false" customHeight="false" outlineLevel="0" collapsed="false">
      <c r="A5" s="17" t="s">
        <v>142</v>
      </c>
      <c r="B5" s="18"/>
      <c r="C5" s="15" t="s">
        <v>40</v>
      </c>
      <c r="D5" s="2" t="n">
        <v>8.03</v>
      </c>
      <c r="F5" s="0" t="s">
        <v>327</v>
      </c>
      <c r="G5" s="0" t="n">
        <f aca="false">SUM(D5:D61)</f>
        <v>37.73</v>
      </c>
      <c r="I5" s="0" t="s">
        <v>328</v>
      </c>
    </row>
    <row r="6" customFormat="false" ht="20.4" hidden="false" customHeight="false" outlineLevel="0" collapsed="false">
      <c r="A6" s="19" t="s">
        <v>156</v>
      </c>
      <c r="B6" s="18"/>
      <c r="C6" s="16" t="s">
        <v>40</v>
      </c>
      <c r="D6" s="2" t="n">
        <v>5.13</v>
      </c>
      <c r="F6" s="0" t="s">
        <v>334</v>
      </c>
      <c r="G6" s="0" t="n">
        <f aca="false">SUM(I6:I20)</f>
        <v>5.97</v>
      </c>
      <c r="I6" s="12" t="n">
        <v>1.22</v>
      </c>
    </row>
    <row r="7" customFormat="false" ht="20.45" hidden="false" customHeight="false" outlineLevel="0" collapsed="false">
      <c r="A7" s="19" t="s">
        <v>160</v>
      </c>
      <c r="B7" s="18"/>
      <c r="C7" s="16" t="s">
        <v>161</v>
      </c>
      <c r="D7" s="12" t="n">
        <v>3.02</v>
      </c>
      <c r="F7" s="0" t="s">
        <v>335</v>
      </c>
      <c r="G7" s="0" t="n">
        <f aca="false">G6+(100-G5)</f>
        <v>68.24</v>
      </c>
      <c r="I7" s="0" t="n">
        <v>0.86</v>
      </c>
    </row>
    <row r="8" customFormat="false" ht="39.75" hidden="false" customHeight="false" outlineLevel="0" collapsed="false">
      <c r="A8" s="19" t="s">
        <v>175</v>
      </c>
      <c r="B8" s="18"/>
      <c r="C8" s="16" t="s">
        <v>176</v>
      </c>
      <c r="D8" s="2" t="n">
        <v>1.78</v>
      </c>
      <c r="I8" s="0" t="n">
        <v>0.83</v>
      </c>
    </row>
    <row r="9" customFormat="false" ht="30.1" hidden="false" customHeight="false" outlineLevel="0" collapsed="false">
      <c r="A9" s="17" t="s">
        <v>164</v>
      </c>
      <c r="B9" s="18"/>
      <c r="C9" s="15" t="s">
        <v>40</v>
      </c>
      <c r="D9" s="2" t="n">
        <v>1.38</v>
      </c>
      <c r="I9" s="0" t="n">
        <v>0.82</v>
      </c>
    </row>
    <row r="10" customFormat="false" ht="20.45" hidden="false" customHeight="false" outlineLevel="0" collapsed="false">
      <c r="A10" s="19" t="s">
        <v>181</v>
      </c>
      <c r="B10" s="18"/>
      <c r="C10" s="16" t="s">
        <v>161</v>
      </c>
      <c r="D10" s="2" t="n">
        <v>1.27</v>
      </c>
      <c r="I10" s="0" t="n">
        <v>0.55</v>
      </c>
    </row>
    <row r="11" customFormat="false" ht="39.75" hidden="false" customHeight="false" outlineLevel="0" collapsed="false">
      <c r="A11" s="20" t="s">
        <v>162</v>
      </c>
      <c r="B11" s="18"/>
      <c r="C11" s="15" t="s">
        <v>128</v>
      </c>
      <c r="D11" s="12" t="n">
        <v>1.22</v>
      </c>
      <c r="I11" s="0" t="n">
        <v>0.28</v>
      </c>
    </row>
    <row r="12" customFormat="false" ht="49.35" hidden="false" customHeight="false" outlineLevel="0" collapsed="false">
      <c r="A12" s="19" t="s">
        <v>178</v>
      </c>
      <c r="B12" s="18"/>
      <c r="C12" s="16" t="s">
        <v>40</v>
      </c>
      <c r="D12" s="2" t="n">
        <v>1.01</v>
      </c>
      <c r="I12" s="0" t="n">
        <v>0.26</v>
      </c>
    </row>
    <row r="13" customFormat="false" ht="30.1" hidden="false" customHeight="false" outlineLevel="0" collapsed="false">
      <c r="A13" s="17" t="s">
        <v>177</v>
      </c>
      <c r="B13" s="18"/>
      <c r="C13" s="15" t="s">
        <v>126</v>
      </c>
      <c r="D13" s="2" t="n">
        <v>0.94</v>
      </c>
      <c r="I13" s="0" t="n">
        <v>0.2</v>
      </c>
    </row>
    <row r="14" customFormat="false" ht="59" hidden="false" customHeight="false" outlineLevel="0" collapsed="false">
      <c r="A14" s="19" t="s">
        <v>189</v>
      </c>
      <c r="B14" s="18"/>
      <c r="C14" s="16" t="s">
        <v>40</v>
      </c>
      <c r="D14" s="2" t="n">
        <v>0.92</v>
      </c>
      <c r="I14" s="0" t="n">
        <v>0.16</v>
      </c>
    </row>
    <row r="15" customFormat="false" ht="49.35" hidden="false" customHeight="false" outlineLevel="0" collapsed="false">
      <c r="A15" s="20" t="s">
        <v>191</v>
      </c>
      <c r="B15" s="18"/>
      <c r="C15" s="15" t="s">
        <v>128</v>
      </c>
      <c r="D15" s="2" t="n">
        <v>0.86</v>
      </c>
      <c r="I15" s="0" t="n">
        <v>0.16</v>
      </c>
    </row>
    <row r="16" customFormat="false" ht="49.35" hidden="false" customHeight="false" outlineLevel="0" collapsed="false">
      <c r="A16" s="21" t="s">
        <v>165</v>
      </c>
      <c r="B16" s="18"/>
      <c r="C16" s="16" t="s">
        <v>128</v>
      </c>
      <c r="D16" s="2" t="n">
        <v>0.83</v>
      </c>
      <c r="I16" s="0" t="n">
        <v>0.14</v>
      </c>
    </row>
    <row r="17" customFormat="false" ht="49.35" hidden="false" customHeight="false" outlineLevel="0" collapsed="false">
      <c r="A17" s="20" t="s">
        <v>188</v>
      </c>
      <c r="B17" s="18"/>
      <c r="C17" s="15" t="s">
        <v>128</v>
      </c>
      <c r="D17" s="2" t="n">
        <v>0.82</v>
      </c>
      <c r="I17" s="0" t="n">
        <v>0.13</v>
      </c>
    </row>
    <row r="18" customFormat="false" ht="30.1" hidden="false" customHeight="false" outlineLevel="0" collapsed="false">
      <c r="A18" s="19" t="s">
        <v>195</v>
      </c>
      <c r="B18" s="18"/>
      <c r="C18" s="16" t="s">
        <v>108</v>
      </c>
      <c r="D18" s="2" t="n">
        <v>0.63</v>
      </c>
      <c r="I18" s="0" t="n">
        <v>0.13</v>
      </c>
    </row>
    <row r="19" customFormat="false" ht="39.75" hidden="false" customHeight="false" outlineLevel="0" collapsed="false">
      <c r="A19" s="17" t="s">
        <v>172</v>
      </c>
      <c r="B19" s="18"/>
      <c r="C19" s="15" t="s">
        <v>173</v>
      </c>
      <c r="D19" s="12" t="n">
        <v>0.63</v>
      </c>
      <c r="I19" s="0" t="n">
        <v>0.12</v>
      </c>
    </row>
    <row r="20" customFormat="false" ht="49.35" hidden="false" customHeight="false" outlineLevel="0" collapsed="false">
      <c r="A20" s="19" t="s">
        <v>182</v>
      </c>
      <c r="B20" s="18"/>
      <c r="C20" s="16" t="s">
        <v>117</v>
      </c>
      <c r="D20" s="12" t="n">
        <v>0.59</v>
      </c>
      <c r="I20" s="0" t="n">
        <v>0.11</v>
      </c>
    </row>
    <row r="21" customFormat="false" ht="39.75" hidden="false" customHeight="false" outlineLevel="0" collapsed="false">
      <c r="A21" s="17" t="s">
        <v>198</v>
      </c>
      <c r="B21" s="18"/>
      <c r="C21" s="15" t="s">
        <v>117</v>
      </c>
      <c r="D21" s="12" t="n">
        <v>0.56</v>
      </c>
    </row>
    <row r="22" customFormat="false" ht="68.65" hidden="false" customHeight="false" outlineLevel="0" collapsed="false">
      <c r="A22" s="21" t="s">
        <v>186</v>
      </c>
      <c r="B22" s="18"/>
      <c r="C22" s="16" t="s">
        <v>128</v>
      </c>
      <c r="D22" s="2" t="n">
        <v>0.55</v>
      </c>
    </row>
    <row r="23" customFormat="false" ht="39.75" hidden="false" customHeight="false" outlineLevel="0" collapsed="false">
      <c r="A23" s="17" t="s">
        <v>179</v>
      </c>
      <c r="B23" s="18"/>
      <c r="C23" s="15" t="s">
        <v>40</v>
      </c>
      <c r="D23" s="2" t="n">
        <v>0.5</v>
      </c>
    </row>
    <row r="24" customFormat="false" ht="30.1" hidden="false" customHeight="false" outlineLevel="0" collapsed="false">
      <c r="A24" s="19" t="s">
        <v>197</v>
      </c>
      <c r="B24" s="18"/>
      <c r="C24" s="16" t="s">
        <v>40</v>
      </c>
      <c r="D24" s="2" t="n">
        <v>0.43</v>
      </c>
    </row>
    <row r="25" customFormat="false" ht="30.1" hidden="false" customHeight="false" outlineLevel="0" collapsed="false">
      <c r="A25" s="17" t="s">
        <v>207</v>
      </c>
      <c r="B25" s="18"/>
      <c r="C25" s="15" t="s">
        <v>184</v>
      </c>
      <c r="D25" s="2" t="n">
        <v>0.42</v>
      </c>
    </row>
    <row r="26" customFormat="false" ht="39.75" hidden="false" customHeight="false" outlineLevel="0" collapsed="false">
      <c r="A26" s="19" t="s">
        <v>209</v>
      </c>
      <c r="B26" s="18"/>
      <c r="C26" s="16" t="s">
        <v>40</v>
      </c>
      <c r="D26" s="2" t="n">
        <v>0.39</v>
      </c>
    </row>
    <row r="27" customFormat="false" ht="39.75" hidden="false" customHeight="false" outlineLevel="0" collapsed="false">
      <c r="A27" s="17" t="s">
        <v>203</v>
      </c>
      <c r="B27" s="18"/>
      <c r="C27" s="15" t="s">
        <v>138</v>
      </c>
      <c r="D27" s="2" t="n">
        <v>0.28</v>
      </c>
    </row>
    <row r="28" customFormat="false" ht="59" hidden="false" customHeight="false" outlineLevel="0" collapsed="false">
      <c r="A28" s="21" t="s">
        <v>219</v>
      </c>
      <c r="B28" s="18"/>
      <c r="C28" s="16" t="s">
        <v>128</v>
      </c>
      <c r="D28" s="2" t="n">
        <v>0.28</v>
      </c>
    </row>
    <row r="29" customFormat="false" ht="20.45" hidden="false" customHeight="false" outlineLevel="0" collapsed="false">
      <c r="A29" s="17" t="s">
        <v>204</v>
      </c>
      <c r="B29" s="18"/>
      <c r="C29" s="15" t="s">
        <v>119</v>
      </c>
      <c r="D29" s="2" t="n">
        <v>0.27</v>
      </c>
    </row>
    <row r="30" customFormat="false" ht="39.75" hidden="false" customHeight="false" outlineLevel="0" collapsed="false">
      <c r="A30" s="21" t="s">
        <v>213</v>
      </c>
      <c r="B30" s="18"/>
      <c r="C30" s="16" t="s">
        <v>128</v>
      </c>
      <c r="D30" s="2" t="n">
        <v>0.26</v>
      </c>
    </row>
    <row r="31" customFormat="false" ht="30.1" hidden="false" customHeight="false" outlineLevel="0" collapsed="false">
      <c r="A31" s="17" t="s">
        <v>185</v>
      </c>
      <c r="B31" s="18"/>
      <c r="C31" s="15" t="s">
        <v>173</v>
      </c>
      <c r="D31" s="2" t="n">
        <v>0.26</v>
      </c>
    </row>
    <row r="32" customFormat="false" ht="30.1" hidden="false" customHeight="false" outlineLevel="0" collapsed="false">
      <c r="A32" s="19" t="s">
        <v>224</v>
      </c>
      <c r="B32" s="18"/>
      <c r="C32" s="16" t="s">
        <v>40</v>
      </c>
      <c r="D32" s="2" t="n">
        <v>0.25</v>
      </c>
    </row>
    <row r="33" customFormat="false" ht="30.1" hidden="false" customHeight="false" outlineLevel="0" collapsed="false">
      <c r="A33" s="17" t="s">
        <v>174</v>
      </c>
      <c r="B33" s="18"/>
      <c r="C33" s="15" t="s">
        <v>169</v>
      </c>
      <c r="D33" s="2" t="n">
        <v>0.25</v>
      </c>
    </row>
    <row r="34" customFormat="false" ht="59" hidden="false" customHeight="false" outlineLevel="0" collapsed="false">
      <c r="A34" s="19" t="s">
        <v>166</v>
      </c>
      <c r="B34" s="18"/>
      <c r="C34" s="16" t="s">
        <v>117</v>
      </c>
      <c r="D34" s="2" t="n">
        <v>0.21</v>
      </c>
    </row>
    <row r="35" customFormat="false" ht="49.35" hidden="false" customHeight="false" outlineLevel="0" collapsed="false">
      <c r="A35" s="17" t="s">
        <v>206</v>
      </c>
      <c r="B35" s="18"/>
      <c r="C35" s="15" t="s">
        <v>108</v>
      </c>
      <c r="D35" s="2" t="n">
        <v>0.21</v>
      </c>
    </row>
    <row r="36" customFormat="false" ht="20.45" hidden="false" customHeight="false" outlineLevel="0" collapsed="false">
      <c r="A36" s="21" t="s">
        <v>192</v>
      </c>
      <c r="B36" s="18"/>
      <c r="C36" s="16" t="s">
        <v>128</v>
      </c>
      <c r="D36" s="2" t="n">
        <v>0.2</v>
      </c>
    </row>
    <row r="37" customFormat="false" ht="49.35" hidden="false" customHeight="false" outlineLevel="0" collapsed="false">
      <c r="A37" s="17" t="s">
        <v>236</v>
      </c>
      <c r="B37" s="18"/>
      <c r="C37" s="15" t="s">
        <v>40</v>
      </c>
      <c r="D37" s="2" t="n">
        <v>0.18</v>
      </c>
    </row>
    <row r="38" customFormat="false" ht="30.1" hidden="false" customHeight="false" outlineLevel="0" collapsed="false">
      <c r="A38" s="21" t="s">
        <v>229</v>
      </c>
      <c r="B38" s="18"/>
      <c r="C38" s="16" t="s">
        <v>128</v>
      </c>
      <c r="D38" s="2" t="n">
        <v>0.16</v>
      </c>
    </row>
    <row r="39" customFormat="false" ht="20.45" hidden="false" customHeight="false" outlineLevel="0" collapsed="false">
      <c r="A39" s="17" t="s">
        <v>183</v>
      </c>
      <c r="B39" s="18"/>
      <c r="C39" s="15" t="s">
        <v>184</v>
      </c>
      <c r="D39" s="2" t="n">
        <v>0.16</v>
      </c>
    </row>
    <row r="40" customFormat="false" ht="39.75" hidden="false" customHeight="false" outlineLevel="0" collapsed="false">
      <c r="A40" s="21" t="s">
        <v>241</v>
      </c>
      <c r="B40" s="18"/>
      <c r="C40" s="16" t="s">
        <v>128</v>
      </c>
      <c r="D40" s="2" t="n">
        <v>0.16</v>
      </c>
    </row>
    <row r="41" customFormat="false" ht="39.75" hidden="false" customHeight="false" outlineLevel="0" collapsed="false">
      <c r="A41" s="17" t="s">
        <v>242</v>
      </c>
      <c r="B41" s="18"/>
      <c r="C41" s="15" t="s">
        <v>243</v>
      </c>
      <c r="D41" s="2" t="n">
        <v>0.16</v>
      </c>
    </row>
    <row r="42" customFormat="false" ht="39.75" hidden="false" customHeight="false" outlineLevel="0" collapsed="false">
      <c r="A42" s="19" t="s">
        <v>201</v>
      </c>
      <c r="B42" s="18"/>
      <c r="C42" s="16" t="s">
        <v>108</v>
      </c>
      <c r="D42" s="2" t="n">
        <v>0.16</v>
      </c>
    </row>
    <row r="43" customFormat="false" ht="30.1" hidden="false" customHeight="false" outlineLevel="0" collapsed="false">
      <c r="A43" s="17" t="s">
        <v>202</v>
      </c>
      <c r="B43" s="18"/>
      <c r="C43" s="15" t="s">
        <v>117</v>
      </c>
      <c r="D43" s="2" t="n">
        <v>0.14</v>
      </c>
    </row>
    <row r="44" customFormat="false" ht="39.75" hidden="false" customHeight="false" outlineLevel="0" collapsed="false">
      <c r="A44" s="19" t="s">
        <v>251</v>
      </c>
      <c r="B44" s="18"/>
      <c r="C44" s="16" t="s">
        <v>184</v>
      </c>
      <c r="D44" s="2" t="n">
        <v>0.14</v>
      </c>
    </row>
    <row r="45" customFormat="false" ht="49.35" hidden="false" customHeight="false" outlineLevel="0" collapsed="false">
      <c r="A45" s="17" t="s">
        <v>205</v>
      </c>
      <c r="B45" s="18"/>
      <c r="C45" s="15" t="s">
        <v>169</v>
      </c>
      <c r="D45" s="2" t="n">
        <v>0.14</v>
      </c>
    </row>
    <row r="46" customFormat="false" ht="30.1" hidden="false" customHeight="false" outlineLevel="0" collapsed="false">
      <c r="A46" s="21" t="s">
        <v>230</v>
      </c>
      <c r="B46" s="18"/>
      <c r="C46" s="16" t="s">
        <v>128</v>
      </c>
      <c r="D46" s="2" t="n">
        <v>0.14</v>
      </c>
    </row>
    <row r="47" customFormat="false" ht="49.35" hidden="false" customHeight="false" outlineLevel="0" collapsed="false">
      <c r="A47" s="17" t="s">
        <v>237</v>
      </c>
      <c r="B47" s="18"/>
      <c r="C47" s="15" t="s">
        <v>138</v>
      </c>
      <c r="D47" s="2" t="n">
        <v>0.13</v>
      </c>
    </row>
    <row r="48" customFormat="false" ht="68.65" hidden="false" customHeight="false" outlineLevel="0" collapsed="false">
      <c r="A48" s="19" t="s">
        <v>244</v>
      </c>
      <c r="B48" s="18"/>
      <c r="C48" s="16" t="s">
        <v>108</v>
      </c>
      <c r="D48" s="2" t="n">
        <v>0.13</v>
      </c>
    </row>
    <row r="49" customFormat="false" ht="39.75" hidden="false" customHeight="false" outlineLevel="0" collapsed="false">
      <c r="A49" s="20" t="s">
        <v>194</v>
      </c>
      <c r="B49" s="18"/>
      <c r="C49" s="15" t="s">
        <v>128</v>
      </c>
      <c r="D49" s="2" t="n">
        <v>0.13</v>
      </c>
    </row>
    <row r="50" customFormat="false" ht="30.1" hidden="false" customHeight="false" outlineLevel="0" collapsed="false">
      <c r="A50" s="19" t="s">
        <v>253</v>
      </c>
      <c r="B50" s="18"/>
      <c r="C50" s="16" t="s">
        <v>40</v>
      </c>
      <c r="D50" s="2" t="n">
        <v>0.13</v>
      </c>
    </row>
    <row r="51" customFormat="false" ht="59" hidden="false" customHeight="false" outlineLevel="0" collapsed="false">
      <c r="A51" s="20" t="s">
        <v>196</v>
      </c>
      <c r="B51" s="18"/>
      <c r="C51" s="15" t="s">
        <v>128</v>
      </c>
      <c r="D51" s="2" t="n">
        <v>0.13</v>
      </c>
    </row>
    <row r="52" customFormat="false" ht="30.1" hidden="false" customHeight="false" outlineLevel="0" collapsed="false">
      <c r="A52" s="19" t="s">
        <v>223</v>
      </c>
      <c r="B52" s="18"/>
      <c r="C52" s="16" t="s">
        <v>40</v>
      </c>
      <c r="D52" s="2" t="n">
        <v>0.13</v>
      </c>
    </row>
    <row r="53" customFormat="false" ht="59" hidden="false" customHeight="false" outlineLevel="0" collapsed="false">
      <c r="A53" s="17" t="s">
        <v>245</v>
      </c>
      <c r="B53" s="18"/>
      <c r="C53" s="15" t="s">
        <v>246</v>
      </c>
      <c r="D53" s="2" t="n">
        <v>0.13</v>
      </c>
    </row>
    <row r="54" customFormat="false" ht="30.1" hidden="false" customHeight="false" outlineLevel="0" collapsed="false">
      <c r="A54" s="19" t="s">
        <v>256</v>
      </c>
      <c r="B54" s="18"/>
      <c r="C54" s="16" t="s">
        <v>40</v>
      </c>
      <c r="D54" s="2" t="n">
        <v>0.12</v>
      </c>
    </row>
    <row r="55" customFormat="false" ht="30.1" hidden="false" customHeight="false" outlineLevel="0" collapsed="false">
      <c r="A55" s="17" t="s">
        <v>228</v>
      </c>
      <c r="B55" s="18"/>
      <c r="C55" s="15" t="s">
        <v>227</v>
      </c>
      <c r="D55" s="2" t="n">
        <v>0.12</v>
      </c>
    </row>
    <row r="56" customFormat="false" ht="49.35" hidden="false" customHeight="false" outlineLevel="0" collapsed="false">
      <c r="A56" s="21" t="s">
        <v>208</v>
      </c>
      <c r="B56" s="18"/>
      <c r="C56" s="16" t="s">
        <v>128</v>
      </c>
      <c r="D56" s="2" t="n">
        <v>0.12</v>
      </c>
    </row>
    <row r="57" customFormat="false" ht="30.1" hidden="false" customHeight="false" outlineLevel="0" collapsed="false">
      <c r="A57" s="17" t="s">
        <v>260</v>
      </c>
      <c r="B57" s="18"/>
      <c r="C57" s="15" t="s">
        <v>184</v>
      </c>
      <c r="D57" s="2" t="n">
        <v>0.11</v>
      </c>
    </row>
    <row r="58" customFormat="false" ht="68.65" hidden="false" customHeight="false" outlineLevel="0" collapsed="false">
      <c r="A58" s="19" t="s">
        <v>261</v>
      </c>
      <c r="B58" s="18"/>
      <c r="C58" s="16" t="s">
        <v>128</v>
      </c>
      <c r="D58" s="2" t="n">
        <v>0.11</v>
      </c>
    </row>
    <row r="59" customFormat="false" ht="49.35" hidden="false" customHeight="false" outlineLevel="0" collapsed="false">
      <c r="A59" s="17" t="s">
        <v>262</v>
      </c>
      <c r="B59" s="18"/>
      <c r="C59" s="15" t="s">
        <v>117</v>
      </c>
      <c r="D59" s="2" t="n">
        <v>0.11</v>
      </c>
    </row>
    <row r="60" customFormat="false" ht="39.75" hidden="false" customHeight="false" outlineLevel="0" collapsed="false">
      <c r="A60" s="19" t="s">
        <v>234</v>
      </c>
      <c r="B60" s="18"/>
      <c r="C60" s="16" t="s">
        <v>40</v>
      </c>
      <c r="D60" s="2" t="n">
        <v>0.11</v>
      </c>
    </row>
    <row r="61" customFormat="false" ht="20.45" hidden="false" customHeight="false" outlineLevel="0" collapsed="false">
      <c r="A61" s="17" t="s">
        <v>264</v>
      </c>
      <c r="B61" s="18"/>
      <c r="C61" s="15" t="s">
        <v>176</v>
      </c>
      <c r="D61" s="2" t="n">
        <v>0.1</v>
      </c>
    </row>
  </sheetData>
  <autoFilter ref="A4:D61"/>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16.xml><?xml version="1.0" encoding="utf-8"?>
<worksheet xmlns="http://schemas.openxmlformats.org/spreadsheetml/2006/main" xmlns:r="http://schemas.openxmlformats.org/officeDocument/2006/relationships">
  <sheetPr filterMode="false">
    <pageSetUpPr fitToPage="false"/>
  </sheetPr>
  <dimension ref="A1:K135"/>
  <sheetViews>
    <sheetView showFormulas="false" showGridLines="true" showRowColHeaders="true" showZeros="true" rightToLeft="false" tabSelected="false" showOutlineSymbols="true" defaultGridColor="true" view="normal" topLeftCell="A123" colorId="64" zoomScale="100" zoomScaleNormal="100" zoomScalePageLayoutView="100" workbookViewId="0">
      <selection pane="topLeft" activeCell="G137" activeCellId="0" sqref="G137"/>
    </sheetView>
  </sheetViews>
  <sheetFormatPr defaultRowHeight="12.8" outlineLevelRow="0" outlineLevelCol="0"/>
  <cols>
    <col collapsed="false" customWidth="false" hidden="false" outlineLevel="0" max="1025" min="1" style="0" width="11.52"/>
  </cols>
  <sheetData>
    <row r="1" customFormat="false" ht="12.8" hidden="false" customHeight="false" outlineLevel="0" collapsed="false">
      <c r="A1" s="0" t="s">
        <v>107</v>
      </c>
      <c r="C1" s="0" t="s">
        <v>108</v>
      </c>
      <c r="D1" s="0" t="s">
        <v>78</v>
      </c>
      <c r="E1" s="0" t="s">
        <v>109</v>
      </c>
      <c r="G1" s="0" t="n">
        <v>27.4</v>
      </c>
      <c r="H1" s="0" t="n">
        <v>3755.11706542408</v>
      </c>
      <c r="I1" s="0" t="s">
        <v>17</v>
      </c>
      <c r="J1" s="0" t="n">
        <v>5.94061605839262</v>
      </c>
      <c r="K1" s="0" t="n">
        <v>63210.9031877095</v>
      </c>
    </row>
    <row r="2" customFormat="false" ht="12.8" hidden="false" customHeight="false" outlineLevel="0" collapsed="false">
      <c r="A2" s="0" t="s">
        <v>110</v>
      </c>
      <c r="B2" s="0" t="s">
        <v>111</v>
      </c>
      <c r="C2" s="0" t="s">
        <v>112</v>
      </c>
      <c r="D2" s="0" t="s">
        <v>23</v>
      </c>
      <c r="F2" s="0" t="s">
        <v>336</v>
      </c>
      <c r="G2" s="0" t="n">
        <v>80</v>
      </c>
      <c r="H2" s="0" t="n">
        <v>3345.80393929286</v>
      </c>
      <c r="I2" s="0" t="s">
        <v>113</v>
      </c>
      <c r="J2" s="0" t="n">
        <v>5.29308041898602</v>
      </c>
      <c r="K2" s="0" t="n">
        <v>63210.9031877095</v>
      </c>
    </row>
    <row r="3" customFormat="false" ht="12.8" hidden="false" customHeight="false" outlineLevel="0" collapsed="false">
      <c r="A3" s="0" t="s">
        <v>114</v>
      </c>
      <c r="B3" s="0" t="s">
        <v>19</v>
      </c>
      <c r="C3" s="0" t="s">
        <v>21</v>
      </c>
      <c r="D3" s="0" t="s">
        <v>23</v>
      </c>
      <c r="G3" s="0" t="n">
        <v>100</v>
      </c>
      <c r="H3" s="0" t="n">
        <v>3109.45044896025</v>
      </c>
      <c r="I3" s="0" t="s">
        <v>22</v>
      </c>
      <c r="J3" s="0" t="n">
        <v>4.91916788425962</v>
      </c>
      <c r="K3" s="0" t="n">
        <v>63210.9031877095</v>
      </c>
    </row>
    <row r="4" customFormat="false" ht="12.8" hidden="false" customHeight="false" outlineLevel="0" collapsed="false">
      <c r="A4" s="0" t="s">
        <v>25</v>
      </c>
      <c r="B4" s="0" t="s">
        <v>115</v>
      </c>
      <c r="C4" s="0" t="s">
        <v>108</v>
      </c>
      <c r="D4" s="0" t="s">
        <v>78</v>
      </c>
      <c r="E4" s="0" t="s">
        <v>109</v>
      </c>
      <c r="G4" s="0" t="n">
        <v>32.9</v>
      </c>
      <c r="H4" s="0" t="n">
        <v>2540.60683385003</v>
      </c>
      <c r="I4" s="0" t="s">
        <v>26</v>
      </c>
      <c r="J4" s="0" t="n">
        <v>4.01925412504471</v>
      </c>
      <c r="K4" s="0" t="n">
        <v>63210.9031877095</v>
      </c>
    </row>
    <row r="5" customFormat="false" ht="12.8" hidden="false" customHeight="false" outlineLevel="0" collapsed="false">
      <c r="A5" s="0" t="s">
        <v>116</v>
      </c>
      <c r="B5" s="0" t="s">
        <v>28</v>
      </c>
      <c r="C5" s="0" t="s">
        <v>117</v>
      </c>
      <c r="D5" s="0" t="s">
        <v>32</v>
      </c>
      <c r="G5" s="0" t="n">
        <v>32.3</v>
      </c>
      <c r="H5" s="0" t="n">
        <v>2494.27357852146</v>
      </c>
      <c r="I5" s="0" t="s">
        <v>26</v>
      </c>
      <c r="J5" s="0" t="n">
        <v>3.94595465771866</v>
      </c>
      <c r="K5" s="0" t="n">
        <v>63210.9031877095</v>
      </c>
    </row>
    <row r="6" customFormat="false" ht="12.8" hidden="false" customHeight="false" outlineLevel="0" collapsed="false">
      <c r="A6" s="0" t="s">
        <v>118</v>
      </c>
      <c r="B6" s="0" t="s">
        <v>33</v>
      </c>
      <c r="C6" s="0" t="s">
        <v>119</v>
      </c>
      <c r="D6" s="0" t="s">
        <v>37</v>
      </c>
      <c r="G6" s="0" t="n">
        <v>33.56</v>
      </c>
      <c r="H6" s="0" t="n">
        <v>2163.38663052832</v>
      </c>
      <c r="I6" s="0" t="s">
        <v>41</v>
      </c>
      <c r="J6" s="0" t="n">
        <v>3.42248966780934</v>
      </c>
      <c r="K6" s="0" t="n">
        <v>63210.9031877095</v>
      </c>
    </row>
    <row r="7" customFormat="false" ht="12.8" hidden="false" customHeight="false" outlineLevel="0" collapsed="false">
      <c r="A7" s="0" t="s">
        <v>120</v>
      </c>
      <c r="B7" s="0" t="s">
        <v>38</v>
      </c>
      <c r="C7" s="0" t="s">
        <v>40</v>
      </c>
      <c r="D7" s="0" t="s">
        <v>323</v>
      </c>
      <c r="G7" s="0" t="n">
        <v>30.32</v>
      </c>
      <c r="H7" s="0" t="n">
        <v>1954.52570433906</v>
      </c>
      <c r="I7" s="0" t="s">
        <v>41</v>
      </c>
      <c r="J7" s="0" t="n">
        <v>3.09207052228782</v>
      </c>
      <c r="K7" s="0" t="n">
        <v>63210.9031877095</v>
      </c>
    </row>
    <row r="8" customFormat="false" ht="46.8" hidden="false" customHeight="false" outlineLevel="0" collapsed="false">
      <c r="A8" s="1" t="s">
        <v>121</v>
      </c>
      <c r="B8" s="0" t="s">
        <v>122</v>
      </c>
      <c r="C8" s="0" t="s">
        <v>40</v>
      </c>
      <c r="D8" s="0" t="s">
        <v>53</v>
      </c>
      <c r="G8" s="0" t="n">
        <v>39.83</v>
      </c>
      <c r="H8" s="0" t="n">
        <v>1937.62690767594</v>
      </c>
      <c r="I8" s="0" t="s">
        <v>44</v>
      </c>
      <c r="J8" s="0" t="n">
        <v>3.06533653208848</v>
      </c>
      <c r="K8" s="0" t="n">
        <v>63210.9031877095</v>
      </c>
    </row>
    <row r="9" customFormat="false" ht="12.8" hidden="false" customHeight="false" outlineLevel="0" collapsed="false">
      <c r="A9" s="0" t="s">
        <v>123</v>
      </c>
      <c r="B9" s="0" t="s">
        <v>124</v>
      </c>
      <c r="C9" s="0" t="s">
        <v>117</v>
      </c>
      <c r="D9" s="0" t="s">
        <v>78</v>
      </c>
      <c r="G9" s="0" t="n">
        <v>19.8</v>
      </c>
      <c r="H9" s="0" t="n">
        <v>1528.99742584288</v>
      </c>
      <c r="I9" s="0" t="s">
        <v>26</v>
      </c>
      <c r="J9" s="0" t="n">
        <v>2.41888242175943</v>
      </c>
      <c r="K9" s="0" t="n">
        <v>63210.9031877095</v>
      </c>
    </row>
    <row r="10" customFormat="false" ht="12.8" hidden="false" customHeight="false" outlineLevel="0" collapsed="false">
      <c r="A10" s="0" t="s">
        <v>125</v>
      </c>
      <c r="B10" s="0" t="s">
        <v>46</v>
      </c>
      <c r="C10" s="0" t="s">
        <v>126</v>
      </c>
      <c r="D10" s="0" t="s">
        <v>32</v>
      </c>
      <c r="G10" s="0" t="n">
        <v>23.37</v>
      </c>
      <c r="H10" s="0" t="n">
        <v>1506.50612501332</v>
      </c>
      <c r="I10" s="0" t="s">
        <v>41</v>
      </c>
      <c r="J10" s="0" t="n">
        <v>2.3833010589006</v>
      </c>
      <c r="K10" s="0" t="n">
        <v>63210.9031877095</v>
      </c>
    </row>
    <row r="11" customFormat="false" ht="12.8" hidden="false" customHeight="false" outlineLevel="0" collapsed="false">
      <c r="A11" s="0" t="s">
        <v>129</v>
      </c>
      <c r="B11" s="0" t="s">
        <v>130</v>
      </c>
      <c r="C11" s="0" t="s">
        <v>62</v>
      </c>
      <c r="D11" s="0" t="s">
        <v>37</v>
      </c>
      <c r="E11" s="0" t="s">
        <v>109</v>
      </c>
      <c r="G11" s="0" t="n">
        <v>9.9</v>
      </c>
      <c r="H11" s="0" t="n">
        <v>1356.77587400359</v>
      </c>
      <c r="I11" s="0" t="s">
        <v>17</v>
      </c>
      <c r="J11" s="0" t="n">
        <v>2.14642697000317</v>
      </c>
      <c r="K11" s="0" t="n">
        <v>63210.9031877095</v>
      </c>
    </row>
    <row r="12" customFormat="false" ht="12.8" hidden="false" customHeight="false" outlineLevel="0" collapsed="false">
      <c r="A12" s="0" t="s">
        <v>131</v>
      </c>
      <c r="B12" s="0" t="s">
        <v>132</v>
      </c>
      <c r="C12" s="0" t="s">
        <v>74</v>
      </c>
      <c r="D12" s="0" t="s">
        <v>37</v>
      </c>
      <c r="E12" s="0" t="s">
        <v>109</v>
      </c>
      <c r="G12" s="0" t="n">
        <v>8.8</v>
      </c>
      <c r="H12" s="0" t="n">
        <v>1206.0229991143</v>
      </c>
      <c r="I12" s="0" t="s">
        <v>17</v>
      </c>
      <c r="J12" s="0" t="n">
        <v>1.90793508444726</v>
      </c>
      <c r="K12" s="0" t="n">
        <v>63210.9031877095</v>
      </c>
    </row>
    <row r="13" customFormat="false" ht="12.8" hidden="false" customHeight="false" outlineLevel="0" collapsed="false">
      <c r="A13" s="0" t="s">
        <v>133</v>
      </c>
      <c r="C13" s="0" t="s">
        <v>108</v>
      </c>
      <c r="D13" s="0" t="s">
        <v>78</v>
      </c>
      <c r="E13" s="0" t="s">
        <v>109</v>
      </c>
      <c r="G13" s="0" t="n">
        <v>8.7</v>
      </c>
      <c r="H13" s="0" t="n">
        <v>1192.31819230619</v>
      </c>
      <c r="I13" s="0" t="s">
        <v>17</v>
      </c>
      <c r="J13" s="0" t="n">
        <v>1.88625400394218</v>
      </c>
      <c r="K13" s="0" t="n">
        <v>63210.9031877095</v>
      </c>
    </row>
    <row r="14" customFormat="false" ht="12.8" hidden="false" customHeight="false" outlineLevel="0" collapsed="false">
      <c r="A14" s="0" t="s">
        <v>136</v>
      </c>
      <c r="B14" s="0" t="s">
        <v>137</v>
      </c>
      <c r="C14" s="0" t="s">
        <v>138</v>
      </c>
      <c r="D14" s="0" t="s">
        <v>37</v>
      </c>
      <c r="E14" s="0" t="s">
        <v>109</v>
      </c>
      <c r="G14" s="0" t="n">
        <v>8.7</v>
      </c>
      <c r="H14" s="0" t="n">
        <v>1192.31819230619</v>
      </c>
      <c r="I14" s="0" t="s">
        <v>17</v>
      </c>
      <c r="J14" s="0" t="n">
        <v>1.88625400394218</v>
      </c>
      <c r="K14" s="0" t="n">
        <v>63210.9031877095</v>
      </c>
    </row>
    <row r="15" customFormat="false" ht="58.2" hidden="false" customHeight="false" outlineLevel="0" collapsed="false">
      <c r="A15" s="1" t="s">
        <v>139</v>
      </c>
      <c r="B15" s="0" t="s">
        <v>140</v>
      </c>
      <c r="C15" s="0" t="s">
        <v>66</v>
      </c>
      <c r="D15" s="0" t="s">
        <v>32</v>
      </c>
      <c r="G15" s="0" t="n">
        <v>21.92</v>
      </c>
      <c r="H15" s="0" t="n">
        <v>1066.35153944908</v>
      </c>
      <c r="I15" s="0" t="s">
        <v>44</v>
      </c>
      <c r="J15" s="0" t="n">
        <v>1.68697405933667</v>
      </c>
      <c r="K15" s="0" t="n">
        <v>63210.9031877095</v>
      </c>
    </row>
    <row r="16" customFormat="false" ht="12.8" hidden="false" customHeight="false" outlineLevel="0" collapsed="false">
      <c r="A16" s="0" t="s">
        <v>144</v>
      </c>
      <c r="B16" s="0" t="s">
        <v>145</v>
      </c>
      <c r="C16" s="0" t="s">
        <v>146</v>
      </c>
      <c r="G16" s="0" t="n">
        <v>20</v>
      </c>
      <c r="H16" s="0" t="n">
        <v>836.450984823216</v>
      </c>
      <c r="I16" s="0" t="s">
        <v>113</v>
      </c>
      <c r="J16" s="0" t="n">
        <v>1.32327010474651</v>
      </c>
      <c r="K16" s="0" t="n">
        <v>63210.9031877095</v>
      </c>
    </row>
    <row r="17" customFormat="false" ht="12.8" hidden="false" customHeight="false" outlineLevel="0" collapsed="false">
      <c r="A17" s="0" t="s">
        <v>147</v>
      </c>
      <c r="C17" s="0" t="s">
        <v>117</v>
      </c>
      <c r="D17" s="0" t="s">
        <v>78</v>
      </c>
      <c r="E17" s="0" t="s">
        <v>109</v>
      </c>
      <c r="G17" s="0" t="n">
        <v>12.75</v>
      </c>
      <c r="H17" s="0" t="n">
        <v>821.906422504056</v>
      </c>
      <c r="I17" s="0" t="s">
        <v>41</v>
      </c>
      <c r="J17" s="0" t="n">
        <v>1.30026052635784</v>
      </c>
      <c r="K17" s="0" t="n">
        <v>63210.9031877095</v>
      </c>
    </row>
    <row r="18" customFormat="false" ht="12.8" hidden="false" customHeight="false" outlineLevel="0" collapsed="false">
      <c r="A18" s="0" t="s">
        <v>321</v>
      </c>
      <c r="C18" s="0" t="s">
        <v>117</v>
      </c>
      <c r="D18" s="0" t="s">
        <v>53</v>
      </c>
      <c r="G18" s="0" t="n">
        <v>5.4</v>
      </c>
      <c r="H18" s="0" t="n">
        <v>740.059567638324</v>
      </c>
      <c r="I18" s="0" t="s">
        <v>17</v>
      </c>
      <c r="J18" s="0" t="n">
        <v>1.17077834727446</v>
      </c>
      <c r="K18" s="0" t="n">
        <v>63210.9031877095</v>
      </c>
    </row>
    <row r="19" customFormat="false" ht="12.8" hidden="false" customHeight="false" outlineLevel="0" collapsed="false">
      <c r="A19" s="0" t="s">
        <v>322</v>
      </c>
      <c r="B19" s="0" t="s">
        <v>150</v>
      </c>
      <c r="C19" s="0" t="s">
        <v>108</v>
      </c>
      <c r="D19" s="0" t="s">
        <v>53</v>
      </c>
      <c r="G19" s="0" t="n">
        <v>5</v>
      </c>
      <c r="H19" s="0" t="n">
        <v>685.240340405855</v>
      </c>
      <c r="I19" s="0" t="s">
        <v>17</v>
      </c>
      <c r="J19" s="0" t="n">
        <v>1.08405402525413</v>
      </c>
      <c r="K19" s="0" t="n">
        <v>63210.9031877095</v>
      </c>
    </row>
    <row r="20" customFormat="false" ht="12.8" hidden="false" customHeight="false" outlineLevel="0" collapsed="false">
      <c r="A20" s="0" t="s">
        <v>151</v>
      </c>
      <c r="C20" s="0" t="s">
        <v>40</v>
      </c>
      <c r="G20" s="0" t="n">
        <v>6.83</v>
      </c>
      <c r="H20" s="0" t="n">
        <v>596.939106829861</v>
      </c>
      <c r="I20" s="0" t="s">
        <v>152</v>
      </c>
      <c r="J20" s="0" t="n">
        <v>0.944360983194949</v>
      </c>
      <c r="K20" s="0" t="n">
        <v>63210.9031877095</v>
      </c>
    </row>
    <row r="21" customFormat="false" ht="12.8" hidden="false" customHeight="false" outlineLevel="0" collapsed="false">
      <c r="A21" s="0" t="s">
        <v>153</v>
      </c>
      <c r="C21" s="0" t="s">
        <v>86</v>
      </c>
      <c r="D21" s="0" t="s">
        <v>78</v>
      </c>
      <c r="E21" s="0" t="s">
        <v>109</v>
      </c>
      <c r="G21" s="0" t="n">
        <v>4.3</v>
      </c>
      <c r="H21" s="0" t="n">
        <v>589.306692749035</v>
      </c>
      <c r="I21" s="0" t="s">
        <v>17</v>
      </c>
      <c r="J21" s="0" t="n">
        <v>0.93228646171855</v>
      </c>
      <c r="K21" s="0" t="n">
        <v>63210.9031877095</v>
      </c>
    </row>
    <row r="22" customFormat="false" ht="12.8" hidden="false" customHeight="false" outlineLevel="0" collapsed="false">
      <c r="A22" s="0" t="s">
        <v>142</v>
      </c>
      <c r="C22" s="0" t="s">
        <v>40</v>
      </c>
      <c r="G22" s="0" t="n">
        <v>5.08</v>
      </c>
      <c r="H22" s="0" t="n">
        <v>443.989848125285</v>
      </c>
      <c r="I22" s="0" t="s">
        <v>152</v>
      </c>
      <c r="J22" s="0" t="n">
        <v>0.702394406241631</v>
      </c>
      <c r="K22" s="0" t="n">
        <v>63210.9031877095</v>
      </c>
    </row>
    <row r="23" customFormat="false" ht="58.2" hidden="false" customHeight="false" outlineLevel="0" collapsed="false">
      <c r="A23" s="1" t="s">
        <v>157</v>
      </c>
      <c r="B23" s="0" t="s">
        <v>158</v>
      </c>
      <c r="C23" s="0" t="s">
        <v>117</v>
      </c>
      <c r="D23" s="0" t="s">
        <v>78</v>
      </c>
      <c r="G23" s="0" t="n">
        <v>7.75</v>
      </c>
      <c r="H23" s="0" t="n">
        <v>377.017537898282</v>
      </c>
      <c r="I23" s="0" t="s">
        <v>44</v>
      </c>
      <c r="J23" s="0" t="n">
        <v>0.596443839409635</v>
      </c>
      <c r="K23" s="0" t="n">
        <v>63210.9031877095</v>
      </c>
    </row>
    <row r="24" customFormat="false" ht="12.8" hidden="false" customHeight="false" outlineLevel="0" collapsed="false">
      <c r="A24" s="0" t="s">
        <v>142</v>
      </c>
      <c r="C24" s="0" t="s">
        <v>40</v>
      </c>
      <c r="G24" s="0" t="n">
        <v>9.98</v>
      </c>
      <c r="H24" s="0" t="n">
        <v>342.435170726983</v>
      </c>
      <c r="I24" s="0" t="s">
        <v>159</v>
      </c>
      <c r="J24" s="0" t="n">
        <v>0.541734342428387</v>
      </c>
      <c r="K24" s="0" t="n">
        <v>63210.9031877095</v>
      </c>
    </row>
    <row r="25" customFormat="false" ht="12.8" hidden="false" customHeight="false" outlineLevel="0" collapsed="false">
      <c r="A25" s="0" t="s">
        <v>163</v>
      </c>
      <c r="C25" s="0" t="s">
        <v>86</v>
      </c>
      <c r="D25" s="0" t="s">
        <v>78</v>
      </c>
      <c r="E25" s="0" t="s">
        <v>109</v>
      </c>
      <c r="G25" s="0" t="n">
        <v>2.2</v>
      </c>
      <c r="H25" s="0" t="n">
        <v>301.505749778576</v>
      </c>
      <c r="I25" s="0" t="s">
        <v>17</v>
      </c>
      <c r="J25" s="0" t="n">
        <v>0.476983771111816</v>
      </c>
      <c r="K25" s="0" t="n">
        <v>63210.9031877095</v>
      </c>
    </row>
    <row r="26" customFormat="false" ht="12.8" hidden="false" customHeight="false" outlineLevel="0" collapsed="false">
      <c r="A26" s="0" t="s">
        <v>164</v>
      </c>
      <c r="C26" s="0" t="s">
        <v>40</v>
      </c>
      <c r="G26" s="0" t="n">
        <v>3.16</v>
      </c>
      <c r="H26" s="0" t="n">
        <v>276.182661432264</v>
      </c>
      <c r="I26" s="0" t="s">
        <v>152</v>
      </c>
      <c r="J26" s="0" t="n">
        <v>0.436922504669991</v>
      </c>
      <c r="K26" s="0" t="n">
        <v>63210.9031877095</v>
      </c>
    </row>
    <row r="27" customFormat="false" ht="12.8" hidden="false" customHeight="false" outlineLevel="0" collapsed="false">
      <c r="A27" s="0" t="s">
        <v>166</v>
      </c>
      <c r="C27" s="0" t="s">
        <v>117</v>
      </c>
      <c r="G27" s="0" t="n">
        <v>3.03</v>
      </c>
      <c r="H27" s="0" t="n">
        <v>264.820716499924</v>
      </c>
      <c r="I27" s="0" t="s">
        <v>152</v>
      </c>
      <c r="J27" s="0" t="n">
        <v>0.418947844667745</v>
      </c>
      <c r="K27" s="0" t="n">
        <v>63210.9031877095</v>
      </c>
    </row>
    <row r="28" customFormat="false" ht="12.8" hidden="false" customHeight="false" outlineLevel="0" collapsed="false">
      <c r="A28" s="0" t="s">
        <v>167</v>
      </c>
      <c r="B28" s="0" t="s">
        <v>168</v>
      </c>
      <c r="C28" s="0" t="s">
        <v>169</v>
      </c>
      <c r="D28" s="0" t="s">
        <v>23</v>
      </c>
      <c r="F28" s="0" t="s">
        <v>109</v>
      </c>
      <c r="G28" s="0" t="n">
        <v>4.75</v>
      </c>
      <c r="H28" s="0" t="n">
        <v>231.075265163463</v>
      </c>
      <c r="I28" s="0" t="s">
        <v>44</v>
      </c>
      <c r="J28" s="0" t="n">
        <v>0.36556235318655</v>
      </c>
      <c r="K28" s="0" t="n">
        <v>63210.9031877095</v>
      </c>
    </row>
    <row r="29" customFormat="false" ht="12.8" hidden="false" customHeight="false" outlineLevel="0" collapsed="false">
      <c r="A29" s="0" t="s">
        <v>172</v>
      </c>
      <c r="C29" s="0" t="s">
        <v>173</v>
      </c>
      <c r="G29" s="0" t="n">
        <v>6.21</v>
      </c>
      <c r="H29" s="0" t="n">
        <v>213.078397817091</v>
      </c>
      <c r="I29" s="0" t="s">
        <v>159</v>
      </c>
      <c r="J29" s="0" t="n">
        <v>0.337091209066161</v>
      </c>
      <c r="K29" s="0" t="n">
        <v>63210.9031877095</v>
      </c>
    </row>
    <row r="30" customFormat="false" ht="12.8" hidden="false" customHeight="false" outlineLevel="0" collapsed="false">
      <c r="A30" s="0" t="s">
        <v>174</v>
      </c>
      <c r="C30" s="0" t="s">
        <v>169</v>
      </c>
      <c r="F30" s="0" t="s">
        <v>109</v>
      </c>
      <c r="G30" s="0" t="n">
        <v>2.37</v>
      </c>
      <c r="H30" s="0" t="n">
        <v>207.136996074198</v>
      </c>
      <c r="I30" s="0" t="s">
        <v>152</v>
      </c>
      <c r="J30" s="0" t="n">
        <v>0.327691878502493</v>
      </c>
      <c r="K30" s="0" t="n">
        <v>63210.9031877095</v>
      </c>
    </row>
    <row r="31" customFormat="false" ht="12.8" hidden="false" customHeight="false" outlineLevel="0" collapsed="false">
      <c r="A31" s="0" t="s">
        <v>177</v>
      </c>
      <c r="C31" s="0" t="s">
        <v>126</v>
      </c>
      <c r="G31" s="0" t="n">
        <v>2.2</v>
      </c>
      <c r="H31" s="0" t="n">
        <v>192.279068085753</v>
      </c>
      <c r="I31" s="0" t="s">
        <v>152</v>
      </c>
      <c r="J31" s="0" t="n">
        <v>0.304186553884171</v>
      </c>
      <c r="K31" s="0" t="n">
        <v>63210.9031877095</v>
      </c>
    </row>
    <row r="32" customFormat="false" ht="12.8" hidden="false" customHeight="false" outlineLevel="0" collapsed="false">
      <c r="A32" s="0" t="s">
        <v>178</v>
      </c>
      <c r="C32" s="0" t="s">
        <v>40</v>
      </c>
      <c r="G32" s="0" t="n">
        <v>2.09</v>
      </c>
      <c r="H32" s="0" t="n">
        <v>182.665114681466</v>
      </c>
      <c r="I32" s="0" t="s">
        <v>152</v>
      </c>
      <c r="J32" s="0" t="n">
        <v>0.288977226189962</v>
      </c>
      <c r="K32" s="0" t="n">
        <v>63210.9031877095</v>
      </c>
    </row>
    <row r="33" customFormat="false" ht="12.8" hidden="false" customHeight="false" outlineLevel="0" collapsed="false">
      <c r="A33" s="0" t="s">
        <v>151</v>
      </c>
      <c r="C33" s="0" t="s">
        <v>40</v>
      </c>
      <c r="G33" s="0" t="n">
        <v>4.87</v>
      </c>
      <c r="H33" s="0" t="n">
        <v>167.100128400842</v>
      </c>
      <c r="I33" s="0" t="s">
        <v>159</v>
      </c>
      <c r="J33" s="0" t="n">
        <v>0.264353331425476</v>
      </c>
      <c r="K33" s="0" t="n">
        <v>63210.9031877095</v>
      </c>
    </row>
    <row r="34" customFormat="false" ht="12.8" hidden="false" customHeight="false" outlineLevel="0" collapsed="false">
      <c r="A34" s="0" t="s">
        <v>179</v>
      </c>
      <c r="C34" s="0" t="s">
        <v>40</v>
      </c>
      <c r="G34" s="0" t="n">
        <v>4.84</v>
      </c>
      <c r="H34" s="0" t="n">
        <v>166.07076416018</v>
      </c>
      <c r="I34" s="0" t="s">
        <v>159</v>
      </c>
      <c r="J34" s="0" t="n">
        <v>0.262724871478296</v>
      </c>
      <c r="K34" s="0" t="n">
        <v>63210.9031877095</v>
      </c>
    </row>
    <row r="35" customFormat="false" ht="12.8" hidden="false" customHeight="false" outlineLevel="0" collapsed="false">
      <c r="A35" s="0" t="s">
        <v>180</v>
      </c>
      <c r="C35" s="0" t="s">
        <v>40</v>
      </c>
      <c r="G35" s="0" t="n">
        <v>4.79</v>
      </c>
      <c r="H35" s="0" t="n">
        <v>164.35515709241</v>
      </c>
      <c r="I35" s="0" t="s">
        <v>159</v>
      </c>
      <c r="J35" s="0" t="n">
        <v>0.26001077156633</v>
      </c>
      <c r="K35" s="0" t="n">
        <v>63210.9031877095</v>
      </c>
    </row>
    <row r="36" customFormat="false" ht="12.8" hidden="false" customHeight="false" outlineLevel="0" collapsed="false">
      <c r="A36" s="0" t="s">
        <v>181</v>
      </c>
      <c r="C36" s="0" t="s">
        <v>161</v>
      </c>
      <c r="E36" s="0" t="s">
        <v>109</v>
      </c>
      <c r="G36" s="0" t="n">
        <v>1.87</v>
      </c>
      <c r="H36" s="0" t="n">
        <v>163.43720787289</v>
      </c>
      <c r="I36" s="0" t="s">
        <v>152</v>
      </c>
      <c r="J36" s="0" t="n">
        <v>0.258558570801545</v>
      </c>
      <c r="K36" s="0" t="n">
        <v>63210.9031877095</v>
      </c>
    </row>
    <row r="37" customFormat="false" ht="12.8" hidden="false" customHeight="false" outlineLevel="0" collapsed="false">
      <c r="A37" s="0" t="s">
        <v>182</v>
      </c>
      <c r="C37" s="0" t="s">
        <v>117</v>
      </c>
      <c r="G37" s="0" t="n">
        <v>4.61</v>
      </c>
      <c r="H37" s="0" t="n">
        <v>158.178971648436</v>
      </c>
      <c r="I37" s="0" t="s">
        <v>159</v>
      </c>
      <c r="J37" s="0" t="n">
        <v>0.250240011883253</v>
      </c>
      <c r="K37" s="0" t="n">
        <v>63210.9031877095</v>
      </c>
    </row>
    <row r="38" customFormat="false" ht="12.8" hidden="false" customHeight="false" outlineLevel="0" collapsed="false">
      <c r="A38" s="0" t="s">
        <v>183</v>
      </c>
      <c r="C38" s="0" t="s">
        <v>184</v>
      </c>
      <c r="G38" s="0" t="n">
        <v>4.52</v>
      </c>
      <c r="H38" s="0" t="n">
        <v>155.090878926449</v>
      </c>
      <c r="I38" s="0" t="s">
        <v>159</v>
      </c>
      <c r="J38" s="0" t="n">
        <v>0.245354632041714</v>
      </c>
      <c r="K38" s="0" t="n">
        <v>63210.9031877095</v>
      </c>
    </row>
    <row r="39" customFormat="false" ht="12.8" hidden="false" customHeight="false" outlineLevel="0" collapsed="false">
      <c r="A39" s="0" t="s">
        <v>175</v>
      </c>
      <c r="C39" s="0" t="s">
        <v>176</v>
      </c>
      <c r="G39" s="0" t="n">
        <v>1.71</v>
      </c>
      <c r="H39" s="0" t="n">
        <v>149.453275648472</v>
      </c>
      <c r="I39" s="0" t="s">
        <v>152</v>
      </c>
      <c r="J39" s="0" t="n">
        <v>0.236435912337242</v>
      </c>
      <c r="K39" s="0" t="n">
        <v>63210.9031877095</v>
      </c>
    </row>
    <row r="40" customFormat="false" ht="12.8" hidden="false" customHeight="false" outlineLevel="0" collapsed="false">
      <c r="A40" s="0" t="s">
        <v>185</v>
      </c>
      <c r="C40" s="0" t="s">
        <v>173</v>
      </c>
      <c r="G40" s="0" t="n">
        <v>4.22</v>
      </c>
      <c r="H40" s="0" t="n">
        <v>144.797236519826</v>
      </c>
      <c r="I40" s="0" t="s">
        <v>159</v>
      </c>
      <c r="J40" s="0" t="n">
        <v>0.229070032569919</v>
      </c>
      <c r="K40" s="0" t="n">
        <v>63210.9031877095</v>
      </c>
    </row>
    <row r="41" customFormat="false" ht="12.8" hidden="false" customHeight="false" outlineLevel="0" collapsed="false">
      <c r="A41" s="0" t="s">
        <v>174</v>
      </c>
      <c r="C41" s="0" t="s">
        <v>169</v>
      </c>
      <c r="F41" s="0" t="s">
        <v>109</v>
      </c>
      <c r="G41" s="0" t="n">
        <v>4.15</v>
      </c>
      <c r="H41" s="0" t="n">
        <v>142.395386624948</v>
      </c>
      <c r="I41" s="0" t="s">
        <v>159</v>
      </c>
      <c r="J41" s="0" t="n">
        <v>0.225270292693167</v>
      </c>
      <c r="K41" s="0" t="n">
        <v>63210.9031877095</v>
      </c>
    </row>
    <row r="42" customFormat="false" ht="12.8" hidden="false" customHeight="false" outlineLevel="0" collapsed="false">
      <c r="A42" s="0" t="s">
        <v>187</v>
      </c>
      <c r="C42" s="0" t="s">
        <v>169</v>
      </c>
      <c r="F42" s="0" t="s">
        <v>109</v>
      </c>
      <c r="G42" s="0" t="n">
        <v>1.56</v>
      </c>
      <c r="H42" s="0" t="n">
        <v>136.34333918808</v>
      </c>
      <c r="I42" s="0" t="s">
        <v>152</v>
      </c>
      <c r="J42" s="0" t="n">
        <v>0.215695920026958</v>
      </c>
      <c r="K42" s="0" t="n">
        <v>63210.9031877095</v>
      </c>
    </row>
    <row r="43" customFormat="false" ht="12.8" hidden="false" customHeight="false" outlineLevel="0" collapsed="false">
      <c r="A43" s="0" t="s">
        <v>164</v>
      </c>
      <c r="C43" s="0" t="s">
        <v>40</v>
      </c>
      <c r="G43" s="0" t="n">
        <v>3.09</v>
      </c>
      <c r="H43" s="0" t="n">
        <v>106.024516788214</v>
      </c>
      <c r="I43" s="0" t="s">
        <v>159</v>
      </c>
      <c r="J43" s="0" t="n">
        <v>0.167731374559491</v>
      </c>
      <c r="K43" s="0" t="n">
        <v>63210.9031877095</v>
      </c>
    </row>
    <row r="44" customFormat="false" ht="12.8" hidden="false" customHeight="false" outlineLevel="0" collapsed="false">
      <c r="A44" s="0" t="s">
        <v>160</v>
      </c>
      <c r="C44" s="0" t="s">
        <v>161</v>
      </c>
      <c r="E44" s="0" t="s">
        <v>109</v>
      </c>
      <c r="G44" s="0" t="n">
        <v>2.78</v>
      </c>
      <c r="H44" s="0" t="n">
        <v>95.3877529680373</v>
      </c>
      <c r="I44" s="0" t="s">
        <v>159</v>
      </c>
      <c r="J44" s="0" t="n">
        <v>0.150903955105302</v>
      </c>
      <c r="K44" s="0" t="n">
        <v>63210.9031877095</v>
      </c>
    </row>
    <row r="45" customFormat="false" ht="12.8" hidden="false" customHeight="false" outlineLevel="0" collapsed="false">
      <c r="A45" s="0" t="s">
        <v>189</v>
      </c>
      <c r="C45" s="0" t="s">
        <v>40</v>
      </c>
      <c r="G45" s="0" t="n">
        <v>0.93</v>
      </c>
      <c r="H45" s="0" t="n">
        <v>81.281606054432</v>
      </c>
      <c r="I45" s="0" t="s">
        <v>152</v>
      </c>
      <c r="J45" s="0" t="n">
        <v>0.128587952323763</v>
      </c>
      <c r="K45" s="0" t="n">
        <v>63210.9031877095</v>
      </c>
    </row>
    <row r="46" customFormat="false" ht="12.8" hidden="false" customHeight="false" outlineLevel="0" collapsed="false">
      <c r="A46" s="0" t="s">
        <v>197</v>
      </c>
      <c r="C46" s="0" t="s">
        <v>40</v>
      </c>
      <c r="G46" s="0" t="n">
        <v>0.76</v>
      </c>
      <c r="H46" s="0" t="n">
        <v>66.4236780659875</v>
      </c>
      <c r="I46" s="0" t="s">
        <v>152</v>
      </c>
      <c r="J46" s="0" t="n">
        <v>0.105082627705441</v>
      </c>
      <c r="K46" s="0" t="n">
        <v>63210.9031877095</v>
      </c>
    </row>
    <row r="47" customFormat="false" ht="12.8" hidden="false" customHeight="false" outlineLevel="0" collapsed="false">
      <c r="A47" s="0" t="s">
        <v>199</v>
      </c>
      <c r="C47" s="0" t="s">
        <v>108</v>
      </c>
      <c r="G47" s="0" t="n">
        <v>0.69</v>
      </c>
      <c r="H47" s="0" t="n">
        <v>60.3057077178044</v>
      </c>
      <c r="I47" s="0" t="s">
        <v>152</v>
      </c>
      <c r="J47" s="0" t="n">
        <v>0.0954039646273082</v>
      </c>
      <c r="K47" s="0" t="n">
        <v>63210.9031877095</v>
      </c>
    </row>
    <row r="48" customFormat="false" ht="12.8" hidden="false" customHeight="false" outlineLevel="0" collapsed="false">
      <c r="A48" s="0" t="s">
        <v>200</v>
      </c>
      <c r="C48" s="0" t="s">
        <v>40</v>
      </c>
      <c r="G48" s="0" t="n">
        <v>0.68</v>
      </c>
      <c r="H48" s="0" t="n">
        <v>59.4317119537783</v>
      </c>
      <c r="I48" s="0" t="s">
        <v>152</v>
      </c>
      <c r="J48" s="0" t="n">
        <v>0.0940212984732892</v>
      </c>
      <c r="K48" s="0" t="n">
        <v>63210.9031877095</v>
      </c>
    </row>
    <row r="49" customFormat="false" ht="12.8" hidden="false" customHeight="false" outlineLevel="0" collapsed="false">
      <c r="A49" s="0" t="s">
        <v>201</v>
      </c>
      <c r="C49" s="0" t="s">
        <v>108</v>
      </c>
      <c r="G49" s="0" t="n">
        <v>0.62</v>
      </c>
      <c r="H49" s="0" t="n">
        <v>54.1877373696214</v>
      </c>
      <c r="I49" s="0" t="s">
        <v>152</v>
      </c>
      <c r="J49" s="0" t="n">
        <v>0.0857253015491755</v>
      </c>
      <c r="K49" s="0" t="n">
        <v>63210.9031877095</v>
      </c>
    </row>
    <row r="50" customFormat="false" ht="12.8" hidden="false" customHeight="false" outlineLevel="0" collapsed="false">
      <c r="A50" s="0" t="s">
        <v>202</v>
      </c>
      <c r="C50" s="0" t="s">
        <v>117</v>
      </c>
      <c r="G50" s="0" t="n">
        <v>1.53</v>
      </c>
      <c r="H50" s="0" t="n">
        <v>52.4975762737759</v>
      </c>
      <c r="I50" s="0" t="s">
        <v>159</v>
      </c>
      <c r="J50" s="0" t="n">
        <v>0.0830514573061556</v>
      </c>
      <c r="K50" s="0" t="n">
        <v>63210.9031877095</v>
      </c>
    </row>
    <row r="51" customFormat="false" ht="12.8" hidden="false" customHeight="false" outlineLevel="0" collapsed="false">
      <c r="A51" s="0" t="s">
        <v>203</v>
      </c>
      <c r="C51" s="0" t="s">
        <v>138</v>
      </c>
      <c r="E51" s="0" t="s">
        <v>109</v>
      </c>
      <c r="G51" s="0" t="n">
        <v>0.6</v>
      </c>
      <c r="H51" s="0" t="n">
        <v>52.4397458415691</v>
      </c>
      <c r="I51" s="0" t="s">
        <v>152</v>
      </c>
      <c r="J51" s="0" t="n">
        <v>0.0829599692411376</v>
      </c>
      <c r="K51" s="0" t="n">
        <v>63210.9031877095</v>
      </c>
    </row>
    <row r="52" customFormat="false" ht="12.8" hidden="false" customHeight="false" outlineLevel="0" collapsed="false">
      <c r="A52" s="0" t="s">
        <v>185</v>
      </c>
      <c r="C52" s="0" t="s">
        <v>173</v>
      </c>
      <c r="G52" s="0" t="n">
        <v>0.6</v>
      </c>
      <c r="H52" s="0" t="n">
        <v>52.4397458415691</v>
      </c>
      <c r="I52" s="0" t="s">
        <v>152</v>
      </c>
      <c r="J52" s="0" t="n">
        <v>0.0829599692411376</v>
      </c>
      <c r="K52" s="0" t="n">
        <v>63210.9031877095</v>
      </c>
    </row>
    <row r="53" customFormat="false" ht="12.8" hidden="false" customHeight="false" outlineLevel="0" collapsed="false">
      <c r="A53" s="0" t="s">
        <v>204</v>
      </c>
      <c r="C53" s="0" t="s">
        <v>119</v>
      </c>
      <c r="E53" s="0" t="s">
        <v>109</v>
      </c>
      <c r="G53" s="0" t="n">
        <v>0.59</v>
      </c>
      <c r="H53" s="0" t="n">
        <v>51.5657500775429</v>
      </c>
      <c r="I53" s="0" t="s">
        <v>152</v>
      </c>
      <c r="J53" s="0" t="n">
        <v>0.0815773030871186</v>
      </c>
      <c r="K53" s="0" t="n">
        <v>63210.9031877095</v>
      </c>
    </row>
    <row r="54" customFormat="false" ht="12.8" hidden="false" customHeight="false" outlineLevel="0" collapsed="false">
      <c r="A54" s="0" t="s">
        <v>205</v>
      </c>
      <c r="C54" s="0" t="s">
        <v>169</v>
      </c>
      <c r="F54" s="0" t="s">
        <v>109</v>
      </c>
      <c r="G54" s="0" t="n">
        <v>0.58</v>
      </c>
      <c r="H54" s="0" t="n">
        <v>50.6917543135168</v>
      </c>
      <c r="I54" s="0" t="s">
        <v>152</v>
      </c>
      <c r="J54" s="0" t="n">
        <v>0.0801946369330996</v>
      </c>
      <c r="K54" s="0" t="n">
        <v>63210.9031877095</v>
      </c>
    </row>
    <row r="55" customFormat="false" ht="12.8" hidden="false" customHeight="false" outlineLevel="0" collapsed="false">
      <c r="A55" s="0" t="s">
        <v>206</v>
      </c>
      <c r="C55" s="0" t="s">
        <v>108</v>
      </c>
      <c r="G55" s="0" t="n">
        <v>0.57</v>
      </c>
      <c r="H55" s="0" t="n">
        <v>49.8177585494906</v>
      </c>
      <c r="I55" s="0" t="s">
        <v>152</v>
      </c>
      <c r="J55" s="0" t="n">
        <v>0.0788119707790807</v>
      </c>
      <c r="K55" s="0" t="n">
        <v>63210.9031877095</v>
      </c>
    </row>
    <row r="56" customFormat="false" ht="12.8" hidden="false" customHeight="false" outlineLevel="0" collapsed="false">
      <c r="A56" s="0" t="s">
        <v>175</v>
      </c>
      <c r="C56" s="0" t="s">
        <v>176</v>
      </c>
      <c r="G56" s="0" t="n">
        <v>1.29</v>
      </c>
      <c r="H56" s="0" t="n">
        <v>44.2626623484777</v>
      </c>
      <c r="I56" s="0" t="s">
        <v>159</v>
      </c>
      <c r="J56" s="0" t="n">
        <v>0.0700237777287194</v>
      </c>
      <c r="K56" s="0" t="n">
        <v>63210.9031877095</v>
      </c>
    </row>
    <row r="57" customFormat="false" ht="12.8" hidden="false" customHeight="false" outlineLevel="0" collapsed="false">
      <c r="A57" s="0" t="s">
        <v>205</v>
      </c>
      <c r="C57" s="0" t="s">
        <v>169</v>
      </c>
      <c r="F57" s="0" t="s">
        <v>109</v>
      </c>
      <c r="G57" s="0" t="n">
        <v>1.17</v>
      </c>
      <c r="H57" s="0" t="n">
        <v>40.1452053858286</v>
      </c>
      <c r="I57" s="0" t="s">
        <v>159</v>
      </c>
      <c r="J57" s="0" t="n">
        <v>0.0635099379400013</v>
      </c>
      <c r="K57" s="0" t="n">
        <v>63210.9031877095</v>
      </c>
    </row>
    <row r="58" customFormat="false" ht="12.8" hidden="false" customHeight="false" outlineLevel="0" collapsed="false">
      <c r="A58" s="0" t="s">
        <v>212</v>
      </c>
      <c r="C58" s="0" t="s">
        <v>40</v>
      </c>
      <c r="G58" s="0" t="n">
        <v>1.15</v>
      </c>
      <c r="H58" s="0" t="n">
        <v>39.4589625587205</v>
      </c>
      <c r="I58" s="0" t="s">
        <v>159</v>
      </c>
      <c r="J58" s="0" t="n">
        <v>0.062424297975215</v>
      </c>
      <c r="K58" s="0" t="n">
        <v>63210.9031877095</v>
      </c>
    </row>
    <row r="59" customFormat="false" ht="12.8" hidden="false" customHeight="false" outlineLevel="0" collapsed="false">
      <c r="A59" s="0" t="s">
        <v>214</v>
      </c>
      <c r="C59" s="0" t="s">
        <v>215</v>
      </c>
      <c r="G59" s="0" t="n">
        <v>0.44</v>
      </c>
      <c r="H59" s="0" t="n">
        <v>38.4558136171506</v>
      </c>
      <c r="I59" s="0" t="s">
        <v>152</v>
      </c>
      <c r="J59" s="0" t="n">
        <v>0.0608373107768342</v>
      </c>
      <c r="K59" s="0" t="n">
        <v>63210.9031877095</v>
      </c>
    </row>
    <row r="60" customFormat="false" ht="12.8" hidden="false" customHeight="false" outlineLevel="0" collapsed="false">
      <c r="A60" s="0" t="s">
        <v>178</v>
      </c>
      <c r="C60" s="0" t="s">
        <v>40</v>
      </c>
      <c r="G60" s="0" t="n">
        <v>0.96</v>
      </c>
      <c r="H60" s="0" t="n">
        <v>32.9396557011927</v>
      </c>
      <c r="I60" s="0" t="s">
        <v>159</v>
      </c>
      <c r="J60" s="0" t="n">
        <v>0.0521107183097447</v>
      </c>
      <c r="K60" s="0" t="n">
        <v>63210.9031877095</v>
      </c>
    </row>
    <row r="61" customFormat="false" ht="12.8" hidden="false" customHeight="false" outlineLevel="0" collapsed="false">
      <c r="A61" s="0" t="s">
        <v>207</v>
      </c>
      <c r="C61" s="0" t="s">
        <v>184</v>
      </c>
      <c r="G61" s="0" t="n">
        <v>0.37</v>
      </c>
      <c r="H61" s="0" t="n">
        <v>32.3378432689676</v>
      </c>
      <c r="I61" s="0" t="s">
        <v>152</v>
      </c>
      <c r="J61" s="0" t="n">
        <v>0.0511586476987015</v>
      </c>
      <c r="K61" s="0" t="n">
        <v>63210.9031877095</v>
      </c>
    </row>
    <row r="62" customFormat="false" ht="12.8" hidden="false" customHeight="false" outlineLevel="0" collapsed="false">
      <c r="A62" s="0" t="s">
        <v>218</v>
      </c>
      <c r="C62" s="0" t="s">
        <v>40</v>
      </c>
      <c r="G62" s="0" t="n">
        <v>0.37</v>
      </c>
      <c r="H62" s="0" t="n">
        <v>32.3378432689676</v>
      </c>
      <c r="I62" s="0" t="s">
        <v>152</v>
      </c>
      <c r="J62" s="0" t="n">
        <v>0.0511586476987015</v>
      </c>
      <c r="K62" s="0" t="n">
        <v>63210.9031877095</v>
      </c>
    </row>
    <row r="63" customFormat="false" ht="12.8" hidden="false" customHeight="false" outlineLevel="0" collapsed="false">
      <c r="A63" s="0" t="s">
        <v>220</v>
      </c>
      <c r="C63" s="0" t="s">
        <v>221</v>
      </c>
      <c r="G63" s="0" t="n">
        <v>0.34</v>
      </c>
      <c r="H63" s="0" t="n">
        <v>29.7158559768891</v>
      </c>
      <c r="I63" s="0" t="s">
        <v>152</v>
      </c>
      <c r="J63" s="0" t="n">
        <v>0.0470106492366446</v>
      </c>
      <c r="K63" s="0" t="n">
        <v>63210.9031877095</v>
      </c>
    </row>
    <row r="64" customFormat="false" ht="12.8" hidden="false" customHeight="false" outlineLevel="0" collapsed="false">
      <c r="A64" s="0" t="s">
        <v>222</v>
      </c>
      <c r="C64" s="0" t="s">
        <v>40</v>
      </c>
      <c r="G64" s="0" t="n">
        <v>0.33</v>
      </c>
      <c r="H64" s="0" t="n">
        <v>28.841860212863</v>
      </c>
      <c r="I64" s="0" t="s">
        <v>152</v>
      </c>
      <c r="J64" s="0" t="n">
        <v>0.0456279830826257</v>
      </c>
      <c r="K64" s="0" t="n">
        <v>63210.9031877095</v>
      </c>
    </row>
    <row r="65" customFormat="false" ht="12.8" hidden="false" customHeight="false" outlineLevel="0" collapsed="false">
      <c r="A65" s="0" t="s">
        <v>223</v>
      </c>
      <c r="C65" s="0" t="s">
        <v>40</v>
      </c>
      <c r="E65" s="0" t="s">
        <v>109</v>
      </c>
      <c r="G65" s="0" t="n">
        <v>0.32</v>
      </c>
      <c r="H65" s="0" t="n">
        <v>27.9678644488368</v>
      </c>
      <c r="I65" s="0" t="s">
        <v>152</v>
      </c>
      <c r="J65" s="0" t="n">
        <v>0.0442453169286067</v>
      </c>
      <c r="K65" s="0" t="n">
        <v>63210.9031877095</v>
      </c>
    </row>
    <row r="66" customFormat="false" ht="12.8" hidden="false" customHeight="false" outlineLevel="0" collapsed="false">
      <c r="A66" s="0" t="s">
        <v>225</v>
      </c>
      <c r="C66" s="0" t="s">
        <v>173</v>
      </c>
      <c r="G66" s="0" t="n">
        <v>0.31</v>
      </c>
      <c r="H66" s="0" t="n">
        <v>27.0938686848107</v>
      </c>
      <c r="I66" s="0" t="s">
        <v>152</v>
      </c>
      <c r="J66" s="0" t="n">
        <v>0.0428626507745877</v>
      </c>
      <c r="K66" s="0" t="n">
        <v>63210.9031877095</v>
      </c>
    </row>
    <row r="67" customFormat="false" ht="12.8" hidden="false" customHeight="false" outlineLevel="0" collapsed="false">
      <c r="A67" s="0" t="s">
        <v>226</v>
      </c>
      <c r="C67" s="0" t="s">
        <v>227</v>
      </c>
      <c r="G67" s="0" t="n">
        <v>0.31</v>
      </c>
      <c r="H67" s="0" t="n">
        <v>27.0938686848107</v>
      </c>
      <c r="I67" s="0" t="s">
        <v>152</v>
      </c>
      <c r="J67" s="0" t="n">
        <v>0.0428626507745877</v>
      </c>
      <c r="K67" s="0" t="n">
        <v>63210.9031877095</v>
      </c>
    </row>
    <row r="68" customFormat="false" ht="12.8" hidden="false" customHeight="false" outlineLevel="0" collapsed="false">
      <c r="A68" s="0" t="s">
        <v>228</v>
      </c>
      <c r="C68" s="0" t="s">
        <v>227</v>
      </c>
      <c r="G68" s="0" t="n">
        <v>0.3</v>
      </c>
      <c r="H68" s="0" t="n">
        <v>26.2198729207845</v>
      </c>
      <c r="I68" s="0" t="s">
        <v>152</v>
      </c>
      <c r="J68" s="0" t="n">
        <v>0.0414799846205688</v>
      </c>
      <c r="K68" s="0" t="n">
        <v>63210.9031877095</v>
      </c>
    </row>
    <row r="69" customFormat="false" ht="12.8" hidden="false" customHeight="false" outlineLevel="0" collapsed="false">
      <c r="A69" s="0" t="s">
        <v>214</v>
      </c>
      <c r="C69" s="0" t="s">
        <v>215</v>
      </c>
      <c r="G69" s="0" t="n">
        <v>0.75</v>
      </c>
      <c r="H69" s="0" t="n">
        <v>25.7341060165568</v>
      </c>
      <c r="I69" s="0" t="s">
        <v>159</v>
      </c>
      <c r="J69" s="0" t="n">
        <v>0.040711498679488</v>
      </c>
      <c r="K69" s="0" t="n">
        <v>63210.9031877095</v>
      </c>
    </row>
    <row r="70" customFormat="false" ht="12.8" hidden="false" customHeight="false" outlineLevel="0" collapsed="false">
      <c r="A70" s="0" t="s">
        <v>198</v>
      </c>
      <c r="C70" s="0" t="s">
        <v>117</v>
      </c>
      <c r="G70" s="0" t="n">
        <v>0.28</v>
      </c>
      <c r="H70" s="0" t="n">
        <v>24.4718813927322</v>
      </c>
      <c r="I70" s="0" t="s">
        <v>152</v>
      </c>
      <c r="J70" s="0" t="n">
        <v>0.0387146523125308</v>
      </c>
      <c r="K70" s="0" t="n">
        <v>63210.9031877095</v>
      </c>
    </row>
    <row r="71" customFormat="false" ht="12.8" hidden="false" customHeight="false" outlineLevel="0" collapsed="false">
      <c r="A71" s="0" t="s">
        <v>231</v>
      </c>
      <c r="C71" s="0" t="s">
        <v>126</v>
      </c>
      <c r="G71" s="0" t="n">
        <v>0.26</v>
      </c>
      <c r="H71" s="0" t="n">
        <v>22.7238898646799</v>
      </c>
      <c r="I71" s="0" t="s">
        <v>152</v>
      </c>
      <c r="J71" s="0" t="n">
        <v>0.0359493200044929</v>
      </c>
      <c r="K71" s="0" t="n">
        <v>63210.9031877095</v>
      </c>
    </row>
    <row r="72" customFormat="false" ht="12.8" hidden="false" customHeight="false" outlineLevel="0" collapsed="false">
      <c r="A72" s="0" t="s">
        <v>183</v>
      </c>
      <c r="C72" s="0" t="s">
        <v>184</v>
      </c>
      <c r="G72" s="0" t="n">
        <v>0.26</v>
      </c>
      <c r="H72" s="0" t="n">
        <v>22.7238898646799</v>
      </c>
      <c r="I72" s="0" t="s">
        <v>152</v>
      </c>
      <c r="J72" s="0" t="n">
        <v>0.0359493200044929</v>
      </c>
      <c r="K72" s="0" t="n">
        <v>63210.9031877095</v>
      </c>
    </row>
    <row r="73" customFormat="false" ht="12.8" hidden="false" customHeight="false" outlineLevel="0" collapsed="false">
      <c r="A73" s="0" t="s">
        <v>232</v>
      </c>
      <c r="C73" s="0" t="s">
        <v>40</v>
      </c>
      <c r="G73" s="0" t="n">
        <v>0.26</v>
      </c>
      <c r="H73" s="0" t="n">
        <v>22.7238898646799</v>
      </c>
      <c r="I73" s="0" t="s">
        <v>152</v>
      </c>
      <c r="J73" s="0" t="n">
        <v>0.0359493200044929</v>
      </c>
      <c r="K73" s="0" t="n">
        <v>63210.9031877095</v>
      </c>
    </row>
    <row r="74" customFormat="false" ht="12.8" hidden="false" customHeight="false" outlineLevel="0" collapsed="false">
      <c r="A74" s="0" t="s">
        <v>197</v>
      </c>
      <c r="C74" s="0" t="s">
        <v>40</v>
      </c>
      <c r="G74" s="0" t="n">
        <v>0.66</v>
      </c>
      <c r="H74" s="0" t="n">
        <v>22.64601329457</v>
      </c>
      <c r="I74" s="0" t="s">
        <v>159</v>
      </c>
      <c r="J74" s="0" t="n">
        <v>0.0358261188379495</v>
      </c>
      <c r="K74" s="0" t="n">
        <v>63210.9031877095</v>
      </c>
    </row>
    <row r="75" customFormat="false" ht="12.8" hidden="false" customHeight="false" outlineLevel="0" collapsed="false">
      <c r="A75" s="0" t="s">
        <v>233</v>
      </c>
      <c r="C75" s="0" t="s">
        <v>108</v>
      </c>
      <c r="E75" s="0" t="s">
        <v>109</v>
      </c>
      <c r="G75" s="0" t="n">
        <v>0.24</v>
      </c>
      <c r="H75" s="0" t="n">
        <v>20.9758983366276</v>
      </c>
      <c r="I75" s="0" t="s">
        <v>152</v>
      </c>
      <c r="J75" s="0" t="n">
        <v>0.033183987696455</v>
      </c>
      <c r="K75" s="0" t="n">
        <v>63210.9031877095</v>
      </c>
    </row>
    <row r="76" customFormat="false" ht="12.8" hidden="false" customHeight="false" outlineLevel="0" collapsed="false">
      <c r="A76" s="0" t="s">
        <v>231</v>
      </c>
      <c r="C76" s="0" t="s">
        <v>126</v>
      </c>
      <c r="G76" s="0" t="n">
        <v>0.6</v>
      </c>
      <c r="H76" s="0" t="n">
        <v>20.5872848132455</v>
      </c>
      <c r="I76" s="0" t="s">
        <v>159</v>
      </c>
      <c r="J76" s="0" t="n">
        <v>0.0325691989435904</v>
      </c>
      <c r="K76" s="0" t="n">
        <v>63210.9031877095</v>
      </c>
    </row>
    <row r="77" customFormat="false" ht="12.8" hidden="false" customHeight="false" outlineLevel="0" collapsed="false">
      <c r="A77" s="0" t="s">
        <v>234</v>
      </c>
      <c r="C77" s="0" t="s">
        <v>40</v>
      </c>
      <c r="G77" s="0" t="n">
        <v>0.23</v>
      </c>
      <c r="H77" s="0" t="n">
        <v>20.1019025726015</v>
      </c>
      <c r="I77" s="0" t="s">
        <v>152</v>
      </c>
      <c r="J77" s="0" t="n">
        <v>0.0318013215424361</v>
      </c>
      <c r="K77" s="0" t="n">
        <v>63210.9031877095</v>
      </c>
    </row>
    <row r="78" customFormat="false" ht="12.8" hidden="false" customHeight="false" outlineLevel="0" collapsed="false">
      <c r="A78" s="0" t="s">
        <v>235</v>
      </c>
      <c r="C78" s="0" t="s">
        <v>117</v>
      </c>
      <c r="G78" s="0" t="n">
        <v>0.58</v>
      </c>
      <c r="H78" s="0" t="n">
        <v>19.9010419861373</v>
      </c>
      <c r="I78" s="0" t="s">
        <v>159</v>
      </c>
      <c r="J78" s="0" t="n">
        <v>0.0314835589788041</v>
      </c>
      <c r="K78" s="0" t="n">
        <v>63210.9031877095</v>
      </c>
    </row>
    <row r="79" customFormat="false" ht="12.8" hidden="false" customHeight="false" outlineLevel="0" collapsed="false">
      <c r="A79" s="0" t="s">
        <v>237</v>
      </c>
      <c r="C79" s="0" t="s">
        <v>138</v>
      </c>
      <c r="G79" s="0" t="n">
        <v>0.22</v>
      </c>
      <c r="H79" s="0" t="n">
        <v>19.2279068085753</v>
      </c>
      <c r="I79" s="0" t="s">
        <v>152</v>
      </c>
      <c r="J79" s="0" t="n">
        <v>0.0304186553884171</v>
      </c>
      <c r="K79" s="0" t="n">
        <v>63210.9031877095</v>
      </c>
    </row>
    <row r="80" customFormat="false" ht="12.8" hidden="false" customHeight="false" outlineLevel="0" collapsed="false">
      <c r="A80" s="0" t="s">
        <v>212</v>
      </c>
      <c r="C80" s="0" t="s">
        <v>40</v>
      </c>
      <c r="G80" s="0" t="n">
        <v>0.22</v>
      </c>
      <c r="H80" s="0" t="n">
        <v>19.2279068085753</v>
      </c>
      <c r="I80" s="0" t="s">
        <v>152</v>
      </c>
      <c r="J80" s="0" t="n">
        <v>0.0304186553884171</v>
      </c>
      <c r="K80" s="0" t="n">
        <v>63210.9031877095</v>
      </c>
    </row>
    <row r="81" customFormat="false" ht="12.8" hidden="false" customHeight="false" outlineLevel="0" collapsed="false">
      <c r="A81" s="0" t="s">
        <v>238</v>
      </c>
      <c r="C81" s="0" t="s">
        <v>184</v>
      </c>
      <c r="G81" s="0" t="n">
        <v>0.22</v>
      </c>
      <c r="H81" s="0" t="n">
        <v>19.2279068085753</v>
      </c>
      <c r="I81" s="0" t="s">
        <v>152</v>
      </c>
      <c r="J81" s="0" t="n">
        <v>0.0304186553884171</v>
      </c>
      <c r="K81" s="0" t="n">
        <v>63210.9031877095</v>
      </c>
    </row>
    <row r="82" customFormat="false" ht="12.8" hidden="false" customHeight="false" outlineLevel="0" collapsed="false">
      <c r="A82" s="0" t="s">
        <v>207</v>
      </c>
      <c r="C82" s="0" t="s">
        <v>184</v>
      </c>
      <c r="G82" s="0" t="n">
        <v>0.53</v>
      </c>
      <c r="H82" s="0" t="n">
        <v>18.1854349183668</v>
      </c>
      <c r="I82" s="0" t="s">
        <v>159</v>
      </c>
      <c r="J82" s="0" t="n">
        <v>0.0287694590668382</v>
      </c>
      <c r="K82" s="0" t="n">
        <v>63210.9031877095</v>
      </c>
    </row>
    <row r="83" customFormat="false" ht="12.8" hidden="false" customHeight="false" outlineLevel="0" collapsed="false">
      <c r="A83" s="0" t="s">
        <v>240</v>
      </c>
      <c r="C83" s="0" t="s">
        <v>40</v>
      </c>
      <c r="G83" s="0" t="n">
        <v>0.52</v>
      </c>
      <c r="H83" s="0" t="n">
        <v>17.8423135048127</v>
      </c>
      <c r="I83" s="0" t="s">
        <v>159</v>
      </c>
      <c r="J83" s="0" t="n">
        <v>0.028226639084445</v>
      </c>
      <c r="K83" s="0" t="n">
        <v>63210.9031877095</v>
      </c>
    </row>
    <row r="84" customFormat="false" ht="12.8" hidden="false" customHeight="false" outlineLevel="0" collapsed="false">
      <c r="A84" s="0" t="s">
        <v>244</v>
      </c>
      <c r="C84" s="0" t="s">
        <v>108</v>
      </c>
      <c r="G84" s="0" t="n">
        <v>0.2</v>
      </c>
      <c r="H84" s="0" t="n">
        <v>17.479915280523</v>
      </c>
      <c r="I84" s="0" t="s">
        <v>152</v>
      </c>
      <c r="J84" s="0" t="n">
        <v>0.0276533230803792</v>
      </c>
      <c r="K84" s="0" t="n">
        <v>63210.9031877095</v>
      </c>
    </row>
    <row r="85" customFormat="false" ht="12.8" hidden="false" customHeight="false" outlineLevel="0" collapsed="false">
      <c r="A85" s="0" t="s">
        <v>245</v>
      </c>
      <c r="C85" s="0" t="s">
        <v>246</v>
      </c>
      <c r="E85" s="0" t="s">
        <v>109</v>
      </c>
      <c r="G85" s="0" t="n">
        <v>0.2</v>
      </c>
      <c r="H85" s="0" t="n">
        <v>17.479915280523</v>
      </c>
      <c r="I85" s="0" t="s">
        <v>152</v>
      </c>
      <c r="J85" s="0" t="n">
        <v>0.0276533230803792</v>
      </c>
      <c r="K85" s="0" t="n">
        <v>63210.9031877095</v>
      </c>
    </row>
    <row r="86" customFormat="false" ht="12.8" hidden="false" customHeight="false" outlineLevel="0" collapsed="false">
      <c r="A86" s="0" t="s">
        <v>247</v>
      </c>
      <c r="C86" s="0" t="s">
        <v>40</v>
      </c>
      <c r="G86" s="0" t="n">
        <v>0.19</v>
      </c>
      <c r="H86" s="0" t="n">
        <v>16.6059195164969</v>
      </c>
      <c r="I86" s="0" t="s">
        <v>152</v>
      </c>
      <c r="J86" s="0" t="n">
        <v>0.0262706569263602</v>
      </c>
      <c r="K86" s="0" t="n">
        <v>63210.9031877095</v>
      </c>
    </row>
    <row r="87" customFormat="false" ht="12.8" hidden="false" customHeight="false" outlineLevel="0" collapsed="false">
      <c r="A87" s="0" t="s">
        <v>199</v>
      </c>
      <c r="C87" s="0" t="s">
        <v>108</v>
      </c>
      <c r="G87" s="0" t="n">
        <v>0.46</v>
      </c>
      <c r="H87" s="0" t="n">
        <v>15.7835850234882</v>
      </c>
      <c r="I87" s="0" t="s">
        <v>159</v>
      </c>
      <c r="J87" s="0" t="n">
        <v>0.024969719190086</v>
      </c>
      <c r="K87" s="0" t="n">
        <v>63210.9031877095</v>
      </c>
    </row>
    <row r="88" customFormat="false" ht="12.8" hidden="false" customHeight="false" outlineLevel="0" collapsed="false">
      <c r="A88" s="0" t="s">
        <v>249</v>
      </c>
      <c r="C88" s="0" t="s">
        <v>215</v>
      </c>
      <c r="G88" s="0" t="n">
        <v>0.18</v>
      </c>
      <c r="H88" s="0" t="n">
        <v>15.7319237524707</v>
      </c>
      <c r="I88" s="0" t="s">
        <v>152</v>
      </c>
      <c r="J88" s="0" t="n">
        <v>0.0248879907723413</v>
      </c>
      <c r="K88" s="0" t="n">
        <v>63210.9031877095</v>
      </c>
    </row>
    <row r="89" customFormat="false" ht="12.8" hidden="false" customHeight="false" outlineLevel="0" collapsed="false">
      <c r="A89" s="0" t="s">
        <v>250</v>
      </c>
      <c r="C89" s="0" t="s">
        <v>176</v>
      </c>
      <c r="G89" s="0" t="n">
        <v>0.18</v>
      </c>
      <c r="H89" s="0" t="n">
        <v>15.7319237524707</v>
      </c>
      <c r="I89" s="0" t="s">
        <v>152</v>
      </c>
      <c r="J89" s="0" t="n">
        <v>0.0248879907723413</v>
      </c>
      <c r="K89" s="0" t="n">
        <v>63210.9031877095</v>
      </c>
    </row>
    <row r="90" customFormat="false" ht="12.8" hidden="false" customHeight="false" outlineLevel="0" collapsed="false">
      <c r="A90" s="0" t="s">
        <v>224</v>
      </c>
      <c r="C90" s="0" t="s">
        <v>40</v>
      </c>
      <c r="G90" s="0" t="n">
        <v>0.45</v>
      </c>
      <c r="H90" s="0" t="n">
        <v>15.4404636099341</v>
      </c>
      <c r="I90" s="0" t="s">
        <v>159</v>
      </c>
      <c r="J90" s="0" t="n">
        <v>0.0244268992076928</v>
      </c>
      <c r="K90" s="0" t="n">
        <v>63210.9031877095</v>
      </c>
    </row>
    <row r="91" customFormat="false" ht="12.8" hidden="false" customHeight="false" outlineLevel="0" collapsed="false">
      <c r="A91" s="0" t="s">
        <v>254</v>
      </c>
      <c r="C91" s="0" t="s">
        <v>255</v>
      </c>
      <c r="E91" s="0" t="s">
        <v>109</v>
      </c>
      <c r="G91" s="0" t="n">
        <v>0.16</v>
      </c>
      <c r="H91" s="0" t="n">
        <v>13.9839322244184</v>
      </c>
      <c r="I91" s="0" t="s">
        <v>152</v>
      </c>
      <c r="J91" s="0" t="n">
        <v>0.0221226584643033</v>
      </c>
      <c r="K91" s="0" t="n">
        <v>63210.9031877095</v>
      </c>
    </row>
    <row r="92" customFormat="false" ht="12.8" hidden="false" customHeight="false" outlineLevel="0" collapsed="false">
      <c r="A92" s="0" t="s">
        <v>206</v>
      </c>
      <c r="C92" s="0" t="s">
        <v>108</v>
      </c>
      <c r="G92" s="0" t="n">
        <v>0.4</v>
      </c>
      <c r="H92" s="0" t="n">
        <v>13.7248565421636</v>
      </c>
      <c r="I92" s="0" t="s">
        <v>159</v>
      </c>
      <c r="J92" s="0" t="n">
        <v>0.0217127992957269</v>
      </c>
      <c r="K92" s="0" t="n">
        <v>63210.9031877095</v>
      </c>
    </row>
    <row r="93" customFormat="false" ht="12.8" hidden="false" customHeight="false" outlineLevel="0" collapsed="false">
      <c r="A93" s="0" t="s">
        <v>257</v>
      </c>
      <c r="C93" s="0" t="s">
        <v>40</v>
      </c>
      <c r="G93" s="0" t="n">
        <v>0.15</v>
      </c>
      <c r="H93" s="0" t="n">
        <v>13.1099364603923</v>
      </c>
      <c r="I93" s="0" t="s">
        <v>152</v>
      </c>
      <c r="J93" s="0" t="n">
        <v>0.0207399923102844</v>
      </c>
      <c r="K93" s="0" t="n">
        <v>63210.9031877095</v>
      </c>
    </row>
    <row r="94" customFormat="false" ht="12.8" hidden="false" customHeight="false" outlineLevel="0" collapsed="false">
      <c r="A94" s="0" t="s">
        <v>181</v>
      </c>
      <c r="C94" s="0" t="s">
        <v>161</v>
      </c>
      <c r="E94" s="0" t="s">
        <v>109</v>
      </c>
      <c r="G94" s="0" t="n">
        <v>0.38</v>
      </c>
      <c r="H94" s="0" t="n">
        <v>13.0386137150555</v>
      </c>
      <c r="I94" s="0" t="s">
        <v>159</v>
      </c>
      <c r="J94" s="0" t="n">
        <v>0.0206271593309406</v>
      </c>
      <c r="K94" s="0" t="n">
        <v>63210.9031877095</v>
      </c>
    </row>
    <row r="95" customFormat="false" ht="12.8" hidden="false" customHeight="false" outlineLevel="0" collapsed="false">
      <c r="A95" s="0" t="s">
        <v>179</v>
      </c>
      <c r="C95" s="0" t="s">
        <v>40</v>
      </c>
      <c r="G95" s="0" t="n">
        <v>0.14</v>
      </c>
      <c r="H95" s="0" t="n">
        <v>12.2359406963661</v>
      </c>
      <c r="I95" s="0" t="s">
        <v>152</v>
      </c>
      <c r="J95" s="0" t="n">
        <v>0.0193573261562654</v>
      </c>
      <c r="K95" s="0" t="n">
        <v>63210.9031877095</v>
      </c>
    </row>
    <row r="96" customFormat="false" ht="12.8" hidden="false" customHeight="false" outlineLevel="0" collapsed="false">
      <c r="A96" s="0" t="s">
        <v>172</v>
      </c>
      <c r="C96" s="0" t="s">
        <v>173</v>
      </c>
      <c r="G96" s="0" t="n">
        <v>0.14</v>
      </c>
      <c r="H96" s="0" t="n">
        <v>12.2359406963661</v>
      </c>
      <c r="I96" s="0" t="s">
        <v>152</v>
      </c>
      <c r="J96" s="0" t="n">
        <v>0.0193573261562654</v>
      </c>
      <c r="K96" s="0" t="n">
        <v>63210.9031877095</v>
      </c>
    </row>
    <row r="97" customFormat="false" ht="12.8" hidden="false" customHeight="false" outlineLevel="0" collapsed="false">
      <c r="A97" s="0" t="s">
        <v>258</v>
      </c>
      <c r="C97" s="0" t="s">
        <v>108</v>
      </c>
      <c r="E97" s="0" t="s">
        <v>109</v>
      </c>
      <c r="G97" s="0" t="n">
        <v>0.14</v>
      </c>
      <c r="H97" s="0" t="n">
        <v>12.2359406963661</v>
      </c>
      <c r="I97" s="0" t="s">
        <v>152</v>
      </c>
      <c r="J97" s="0" t="n">
        <v>0.0193573261562654</v>
      </c>
      <c r="K97" s="0" t="n">
        <v>63210.9031877095</v>
      </c>
    </row>
    <row r="98" customFormat="false" ht="12.8" hidden="false" customHeight="false" outlineLevel="0" collapsed="false">
      <c r="A98" s="0" t="s">
        <v>259</v>
      </c>
      <c r="C98" s="0" t="s">
        <v>108</v>
      </c>
      <c r="E98" s="0" t="s">
        <v>109</v>
      </c>
      <c r="G98" s="0" t="n">
        <v>0.14</v>
      </c>
      <c r="H98" s="0" t="n">
        <v>12.2359406963661</v>
      </c>
      <c r="I98" s="0" t="s">
        <v>152</v>
      </c>
      <c r="J98" s="0" t="n">
        <v>0.0193573261562654</v>
      </c>
      <c r="K98" s="0" t="n">
        <v>63210.9031877095</v>
      </c>
    </row>
    <row r="99" customFormat="false" ht="12.8" hidden="false" customHeight="false" outlineLevel="0" collapsed="false">
      <c r="A99" s="0" t="s">
        <v>182</v>
      </c>
      <c r="C99" s="0" t="s">
        <v>117</v>
      </c>
      <c r="G99" s="0" t="n">
        <v>0.13</v>
      </c>
      <c r="H99" s="0" t="n">
        <v>11.36194493234</v>
      </c>
      <c r="I99" s="0" t="s">
        <v>152</v>
      </c>
      <c r="J99" s="0" t="n">
        <v>0.0179746600022465</v>
      </c>
      <c r="K99" s="0" t="n">
        <v>63210.9031877095</v>
      </c>
    </row>
    <row r="101" customFormat="false" ht="12.8" hidden="false" customHeight="false" outlineLevel="0" collapsed="false">
      <c r="A101" s="0" t="s">
        <v>265</v>
      </c>
      <c r="C101" s="0" t="s">
        <v>173</v>
      </c>
      <c r="F101" s="0" t="s">
        <v>109</v>
      </c>
      <c r="G101" s="0" t="n">
        <v>0.31</v>
      </c>
      <c r="H101" s="0" t="n">
        <v>10.6367638201768</v>
      </c>
      <c r="I101" s="0" t="s">
        <v>159</v>
      </c>
      <c r="J101" s="0" t="n">
        <v>0.0168274194541884</v>
      </c>
      <c r="K101" s="0" t="n">
        <v>63210.9031877095</v>
      </c>
    </row>
    <row r="102" customFormat="false" ht="12.8" hidden="false" customHeight="false" outlineLevel="0" collapsed="false">
      <c r="A102" s="0" t="s">
        <v>266</v>
      </c>
      <c r="C102" s="0" t="s">
        <v>173</v>
      </c>
      <c r="G102" s="0" t="n">
        <v>0.12</v>
      </c>
      <c r="H102" s="0" t="n">
        <v>10.4879491683138</v>
      </c>
      <c r="I102" s="0" t="s">
        <v>152</v>
      </c>
      <c r="J102" s="0" t="n">
        <v>0.0165919938482275</v>
      </c>
      <c r="K102" s="0" t="n">
        <v>63210.9031877095</v>
      </c>
    </row>
    <row r="103" customFormat="false" ht="12.8" hidden="false" customHeight="false" outlineLevel="0" collapsed="false">
      <c r="A103" s="0" t="s">
        <v>267</v>
      </c>
      <c r="C103" s="0" t="s">
        <v>268</v>
      </c>
      <c r="G103" s="0" t="n">
        <v>0.12</v>
      </c>
      <c r="H103" s="0" t="n">
        <v>10.4879491683138</v>
      </c>
      <c r="I103" s="0" t="s">
        <v>152</v>
      </c>
      <c r="J103" s="0" t="n">
        <v>0.0165919938482275</v>
      </c>
      <c r="K103" s="0" t="n">
        <v>63210.9031877095</v>
      </c>
    </row>
    <row r="104" customFormat="false" ht="12.8" hidden="false" customHeight="false" outlineLevel="0" collapsed="false">
      <c r="A104" s="0" t="s">
        <v>269</v>
      </c>
      <c r="C104" s="0" t="s">
        <v>40</v>
      </c>
      <c r="G104" s="0" t="n">
        <v>0.12</v>
      </c>
      <c r="H104" s="0" t="n">
        <v>10.4879491683138</v>
      </c>
      <c r="I104" s="0" t="s">
        <v>152</v>
      </c>
      <c r="J104" s="0" t="n">
        <v>0.0165919938482275</v>
      </c>
      <c r="K104" s="0" t="n">
        <v>63210.9031877095</v>
      </c>
    </row>
    <row r="105" customFormat="false" ht="12.8" hidden="false" customHeight="false" outlineLevel="0" collapsed="false">
      <c r="A105" s="0" t="s">
        <v>270</v>
      </c>
      <c r="C105" s="0" t="s">
        <v>221</v>
      </c>
      <c r="G105" s="0" t="n">
        <v>0.12</v>
      </c>
      <c r="H105" s="0" t="n">
        <v>10.4879491683138</v>
      </c>
      <c r="I105" s="0" t="s">
        <v>152</v>
      </c>
      <c r="J105" s="0" t="n">
        <v>0.0165919938482275</v>
      </c>
      <c r="K105" s="0" t="n">
        <v>63210.9031877095</v>
      </c>
    </row>
    <row r="106" customFormat="false" ht="12.8" hidden="false" customHeight="false" outlineLevel="0" collapsed="false">
      <c r="A106" s="0" t="s">
        <v>271</v>
      </c>
      <c r="C106" s="0" t="s">
        <v>272</v>
      </c>
      <c r="G106" s="0" t="n">
        <v>0.3</v>
      </c>
      <c r="H106" s="0" t="n">
        <v>10.2936424066227</v>
      </c>
      <c r="I106" s="0" t="s">
        <v>159</v>
      </c>
      <c r="J106" s="0" t="n">
        <v>0.0162845994717952</v>
      </c>
      <c r="K106" s="0" t="n">
        <v>63210.9031877095</v>
      </c>
    </row>
    <row r="107" customFormat="false" ht="12.8" hidden="false" customHeight="false" outlineLevel="0" collapsed="false">
      <c r="A107" s="0" t="s">
        <v>267</v>
      </c>
      <c r="C107" s="0" t="s">
        <v>268</v>
      </c>
      <c r="G107" s="0" t="n">
        <v>0.29</v>
      </c>
      <c r="H107" s="0" t="n">
        <v>9.95052099306864</v>
      </c>
      <c r="I107" s="0" t="s">
        <v>159</v>
      </c>
      <c r="J107" s="0" t="n">
        <v>0.015741779489402</v>
      </c>
      <c r="K107" s="0" t="n">
        <v>63210.9031877095</v>
      </c>
    </row>
    <row r="108" customFormat="false" ht="12.8" hidden="false" customHeight="false" outlineLevel="0" collapsed="false">
      <c r="A108" s="0" t="s">
        <v>262</v>
      </c>
      <c r="C108" s="0" t="s">
        <v>117</v>
      </c>
      <c r="G108" s="0" t="n">
        <v>0.11</v>
      </c>
      <c r="H108" s="0" t="n">
        <v>9.61395340428766</v>
      </c>
      <c r="I108" s="0" t="s">
        <v>152</v>
      </c>
      <c r="J108" s="0" t="n">
        <v>0.0152093276942086</v>
      </c>
      <c r="K108" s="0" t="n">
        <v>63210.9031877095</v>
      </c>
    </row>
    <row r="109" customFormat="false" ht="12.8" hidden="false" customHeight="false" outlineLevel="0" collapsed="false">
      <c r="A109" s="0" t="s">
        <v>274</v>
      </c>
      <c r="C109" s="0" t="s">
        <v>40</v>
      </c>
      <c r="G109" s="0" t="n">
        <v>0.11</v>
      </c>
      <c r="H109" s="0" t="n">
        <v>9.61395340428766</v>
      </c>
      <c r="I109" s="0" t="s">
        <v>152</v>
      </c>
      <c r="J109" s="0" t="n">
        <v>0.0152093276942086</v>
      </c>
      <c r="K109" s="0" t="n">
        <v>63210.9031877095</v>
      </c>
    </row>
    <row r="110" customFormat="false" ht="12.8" hidden="false" customHeight="false" outlineLevel="0" collapsed="false">
      <c r="A110" s="0" t="s">
        <v>240</v>
      </c>
      <c r="C110" s="0" t="s">
        <v>40</v>
      </c>
      <c r="G110" s="0" t="n">
        <v>0.11</v>
      </c>
      <c r="H110" s="0" t="n">
        <v>9.61395340428766</v>
      </c>
      <c r="I110" s="0" t="s">
        <v>152</v>
      </c>
      <c r="J110" s="0" t="n">
        <v>0.0152093276942086</v>
      </c>
      <c r="K110" s="0" t="n">
        <v>63210.9031877095</v>
      </c>
    </row>
    <row r="111" customFormat="false" ht="12.8" hidden="false" customHeight="false" outlineLevel="0" collapsed="false">
      <c r="A111" s="0" t="s">
        <v>275</v>
      </c>
      <c r="C111" s="0" t="s">
        <v>176</v>
      </c>
      <c r="G111" s="0" t="n">
        <v>0.11</v>
      </c>
      <c r="H111" s="0" t="n">
        <v>9.61395340428766</v>
      </c>
      <c r="I111" s="0" t="s">
        <v>152</v>
      </c>
      <c r="J111" s="0" t="n">
        <v>0.0152093276942086</v>
      </c>
      <c r="K111" s="0" t="n">
        <v>63210.9031877095</v>
      </c>
    </row>
    <row r="112" customFormat="false" ht="12.8" hidden="false" customHeight="false" outlineLevel="0" collapsed="false">
      <c r="A112" s="0" t="s">
        <v>276</v>
      </c>
      <c r="C112" s="0" t="s">
        <v>161</v>
      </c>
      <c r="G112" s="0" t="n">
        <v>0.11</v>
      </c>
      <c r="H112" s="0" t="n">
        <v>9.61395340428766</v>
      </c>
      <c r="I112" s="0" t="s">
        <v>152</v>
      </c>
      <c r="J112" s="0" t="n">
        <v>0.0152093276942086</v>
      </c>
      <c r="K112" s="0" t="n">
        <v>63210.9031877095</v>
      </c>
    </row>
    <row r="113" customFormat="false" ht="12.8" hidden="false" customHeight="false" outlineLevel="0" collapsed="false">
      <c r="A113" s="0" t="s">
        <v>195</v>
      </c>
      <c r="C113" s="0" t="s">
        <v>108</v>
      </c>
      <c r="G113" s="0" t="n">
        <v>0.25</v>
      </c>
      <c r="H113" s="0" t="n">
        <v>8.57803533885227</v>
      </c>
      <c r="I113" s="0" t="s">
        <v>159</v>
      </c>
      <c r="J113" s="0" t="n">
        <v>0.0135704995598293</v>
      </c>
      <c r="K113" s="0" t="n">
        <v>63210.9031877095</v>
      </c>
    </row>
    <row r="114" customFormat="false" ht="12.8" hidden="false" customHeight="false" outlineLevel="0" collapsed="false">
      <c r="A114" s="0" t="s">
        <v>223</v>
      </c>
      <c r="C114" s="0" t="s">
        <v>40</v>
      </c>
      <c r="E114" s="0" t="s">
        <v>109</v>
      </c>
      <c r="G114" s="0" t="n">
        <v>0.25</v>
      </c>
      <c r="H114" s="0" t="n">
        <v>8.57803533885227</v>
      </c>
      <c r="I114" s="0" t="s">
        <v>159</v>
      </c>
      <c r="J114" s="0" t="n">
        <v>0.0135704995598293</v>
      </c>
      <c r="K114" s="0" t="n">
        <v>63210.9031877095</v>
      </c>
    </row>
    <row r="115" customFormat="false" ht="12.8" hidden="false" customHeight="false" outlineLevel="0" collapsed="false">
      <c r="A115" s="0" t="s">
        <v>262</v>
      </c>
      <c r="C115" s="0" t="s">
        <v>117</v>
      </c>
      <c r="G115" s="0" t="n">
        <v>0.24</v>
      </c>
      <c r="H115" s="0" t="n">
        <v>8.23491392529818</v>
      </c>
      <c r="I115" s="0" t="s">
        <v>159</v>
      </c>
      <c r="J115" s="0" t="n">
        <v>0.0130276795774362</v>
      </c>
      <c r="K115" s="0" t="n">
        <v>63210.9031877095</v>
      </c>
    </row>
    <row r="116" customFormat="false" ht="12.8" hidden="false" customHeight="false" outlineLevel="0" collapsed="false">
      <c r="A116" s="0" t="s">
        <v>232</v>
      </c>
      <c r="C116" s="0" t="s">
        <v>40</v>
      </c>
      <c r="G116" s="0" t="n">
        <v>0.22</v>
      </c>
      <c r="H116" s="0" t="n">
        <v>7.54867109819</v>
      </c>
      <c r="I116" s="0" t="s">
        <v>159</v>
      </c>
      <c r="J116" s="0" t="n">
        <v>0.0119420396126498</v>
      </c>
      <c r="K116" s="0" t="n">
        <v>63210.9031877095</v>
      </c>
    </row>
    <row r="117" customFormat="false" ht="12.8" hidden="false" customHeight="false" outlineLevel="0" collapsed="false">
      <c r="A117" s="0" t="s">
        <v>177</v>
      </c>
      <c r="C117" s="0" t="s">
        <v>126</v>
      </c>
      <c r="G117" s="0" t="n">
        <v>0.2</v>
      </c>
      <c r="H117" s="0" t="n">
        <v>6.86242827108182</v>
      </c>
      <c r="I117" s="0" t="s">
        <v>159</v>
      </c>
      <c r="J117" s="0" t="n">
        <v>0.0108563996478635</v>
      </c>
      <c r="K117" s="0" t="n">
        <v>63210.9031877095</v>
      </c>
    </row>
    <row r="118" customFormat="false" ht="12.8" hidden="false" customHeight="false" outlineLevel="0" collapsed="false">
      <c r="A118" s="0" t="s">
        <v>278</v>
      </c>
      <c r="C118" s="0" t="s">
        <v>173</v>
      </c>
      <c r="G118" s="0" t="n">
        <v>0.2</v>
      </c>
      <c r="H118" s="0" t="n">
        <v>6.86242827108182</v>
      </c>
      <c r="I118" s="0" t="s">
        <v>159</v>
      </c>
      <c r="J118" s="0" t="n">
        <v>0.0108563996478635</v>
      </c>
      <c r="K118" s="0" t="n">
        <v>63210.9031877095</v>
      </c>
    </row>
    <row r="119" customFormat="false" ht="12.8" hidden="false" customHeight="false" outlineLevel="0" collapsed="false">
      <c r="A119" s="0" t="s">
        <v>253</v>
      </c>
      <c r="C119" s="0" t="s">
        <v>40</v>
      </c>
      <c r="G119" s="0" t="n">
        <v>0.19</v>
      </c>
      <c r="H119" s="0" t="n">
        <v>6.51930685752773</v>
      </c>
      <c r="I119" s="0" t="s">
        <v>159</v>
      </c>
      <c r="J119" s="0" t="n">
        <v>0.0103135796654703</v>
      </c>
      <c r="K119" s="0" t="n">
        <v>63210.9031877095</v>
      </c>
    </row>
    <row r="120" customFormat="false" ht="12.8" hidden="false" customHeight="false" outlineLevel="0" collapsed="false">
      <c r="A120" s="0" t="s">
        <v>234</v>
      </c>
      <c r="C120" s="0" t="s">
        <v>40</v>
      </c>
      <c r="G120" s="0" t="n">
        <v>0.19</v>
      </c>
      <c r="H120" s="0" t="n">
        <v>6.51930685752773</v>
      </c>
      <c r="I120" s="0" t="s">
        <v>159</v>
      </c>
      <c r="J120" s="0" t="n">
        <v>0.0103135796654703</v>
      </c>
      <c r="K120" s="0" t="n">
        <v>63210.9031877095</v>
      </c>
    </row>
    <row r="121" customFormat="false" ht="12.8" hidden="false" customHeight="false" outlineLevel="0" collapsed="false">
      <c r="A121" s="0" t="s">
        <v>228</v>
      </c>
      <c r="C121" s="0" t="s">
        <v>227</v>
      </c>
      <c r="G121" s="0" t="n">
        <v>0.17</v>
      </c>
      <c r="H121" s="0" t="n">
        <v>5.83306403041955</v>
      </c>
      <c r="I121" s="0" t="s">
        <v>159</v>
      </c>
      <c r="J121" s="0" t="n">
        <v>0.00922793970068395</v>
      </c>
      <c r="K121" s="0" t="n">
        <v>63210.9031877095</v>
      </c>
    </row>
    <row r="122" customFormat="false" ht="12.8" hidden="false" customHeight="false" outlineLevel="0" collapsed="false">
      <c r="A122" s="0" t="s">
        <v>256</v>
      </c>
      <c r="C122" s="0" t="s">
        <v>40</v>
      </c>
      <c r="G122" s="0" t="n">
        <v>0.16</v>
      </c>
      <c r="H122" s="0" t="n">
        <v>5.48994261686546</v>
      </c>
      <c r="I122" s="0" t="s">
        <v>159</v>
      </c>
      <c r="J122" s="0" t="n">
        <v>0.00868511971829078</v>
      </c>
      <c r="K122" s="0" t="n">
        <v>63210.9031877095</v>
      </c>
    </row>
    <row r="123" customFormat="false" ht="12.8" hidden="false" customHeight="false" outlineLevel="0" collapsed="false">
      <c r="A123" s="0" t="s">
        <v>244</v>
      </c>
      <c r="C123" s="0" t="s">
        <v>108</v>
      </c>
      <c r="G123" s="0" t="n">
        <v>0.13</v>
      </c>
      <c r="H123" s="0" t="n">
        <v>4.46057837620318</v>
      </c>
      <c r="I123" s="0" t="s">
        <v>159</v>
      </c>
      <c r="J123" s="0" t="n">
        <v>0.00705665977111126</v>
      </c>
      <c r="K123" s="0" t="n">
        <v>63210.9031877095</v>
      </c>
    </row>
    <row r="124" customFormat="false" ht="12.8" hidden="false" customHeight="false" outlineLevel="0" collapsed="false">
      <c r="A124" s="0" t="s">
        <v>287</v>
      </c>
      <c r="C124" s="0" t="s">
        <v>108</v>
      </c>
      <c r="G124" s="0" t="n">
        <v>0.13</v>
      </c>
      <c r="H124" s="0" t="n">
        <v>4.46057837620318</v>
      </c>
      <c r="I124" s="0" t="s">
        <v>159</v>
      </c>
      <c r="J124" s="0" t="n">
        <v>0.00705665977111126</v>
      </c>
      <c r="K124" s="0" t="n">
        <v>63210.9031877095</v>
      </c>
    </row>
    <row r="125" customFormat="false" ht="12.8" hidden="false" customHeight="false" outlineLevel="0" collapsed="false">
      <c r="A125" s="0" t="s">
        <v>288</v>
      </c>
      <c r="C125" s="0" t="s">
        <v>215</v>
      </c>
      <c r="G125" s="0" t="n">
        <v>0.12</v>
      </c>
      <c r="H125" s="0" t="n">
        <v>4.11745696264909</v>
      </c>
      <c r="I125" s="0" t="s">
        <v>159</v>
      </c>
      <c r="J125" s="0" t="n">
        <v>0.00651383978871808</v>
      </c>
      <c r="K125" s="0" t="n">
        <v>63210.9031877095</v>
      </c>
    </row>
    <row r="126" customFormat="false" ht="12.8" hidden="false" customHeight="false" outlineLevel="0" collapsed="false">
      <c r="A126" s="0" t="s">
        <v>289</v>
      </c>
      <c r="C126" s="0" t="s">
        <v>40</v>
      </c>
      <c r="G126" s="0" t="n">
        <v>0.12</v>
      </c>
      <c r="H126" s="0" t="n">
        <v>4.11745696264909</v>
      </c>
      <c r="I126" s="0" t="s">
        <v>159</v>
      </c>
      <c r="J126" s="0" t="n">
        <v>0.00651383978871808</v>
      </c>
      <c r="K126" s="0" t="n">
        <v>63210.9031877095</v>
      </c>
    </row>
    <row r="127" customFormat="false" ht="12.8" hidden="false" customHeight="false" outlineLevel="0" collapsed="false">
      <c r="A127" s="0" t="s">
        <v>209</v>
      </c>
      <c r="C127" s="0" t="s">
        <v>40</v>
      </c>
      <c r="G127" s="0" t="n">
        <v>0.12</v>
      </c>
      <c r="H127" s="0" t="n">
        <v>4.11745696264909</v>
      </c>
      <c r="I127" s="0" t="s">
        <v>159</v>
      </c>
      <c r="J127" s="0" t="n">
        <v>0.00651383978871808</v>
      </c>
      <c r="K127" s="0" t="n">
        <v>63210.9031877095</v>
      </c>
    </row>
    <row r="128" customFormat="false" ht="12.8" hidden="false" customHeight="false" outlineLevel="0" collapsed="false">
      <c r="A128" s="0" t="s">
        <v>189</v>
      </c>
      <c r="C128" s="0" t="s">
        <v>40</v>
      </c>
      <c r="G128" s="0" t="n">
        <v>0.12</v>
      </c>
      <c r="H128" s="0" t="n">
        <v>4.11745696264909</v>
      </c>
      <c r="I128" s="0" t="s">
        <v>159</v>
      </c>
      <c r="J128" s="0" t="n">
        <v>0.00651383978871808</v>
      </c>
      <c r="K128" s="0" t="n">
        <v>63210.9031877095</v>
      </c>
    </row>
    <row r="129" customFormat="false" ht="12.8" hidden="false" customHeight="false" outlineLevel="0" collapsed="false">
      <c r="A129" s="0" t="s">
        <v>290</v>
      </c>
      <c r="C129" s="0" t="s">
        <v>40</v>
      </c>
      <c r="G129" s="0" t="n">
        <v>0.11</v>
      </c>
      <c r="H129" s="0" t="n">
        <v>3.774335549095</v>
      </c>
      <c r="I129" s="0" t="s">
        <v>159</v>
      </c>
      <c r="J129" s="0" t="n">
        <v>0.00597101980632491</v>
      </c>
      <c r="K129" s="0" t="n">
        <v>63210.9031877095</v>
      </c>
    </row>
    <row r="130" customFormat="false" ht="12.8" hidden="false" customHeight="false" outlineLevel="0" collapsed="false">
      <c r="A130" s="0" t="s">
        <v>238</v>
      </c>
      <c r="C130" s="0" t="s">
        <v>184</v>
      </c>
      <c r="G130" s="0" t="n">
        <v>0.11</v>
      </c>
      <c r="H130" s="0" t="n">
        <v>3.774335549095</v>
      </c>
      <c r="I130" s="0" t="s">
        <v>159</v>
      </c>
      <c r="J130" s="0" t="n">
        <v>0.00597101980632491</v>
      </c>
      <c r="K130" s="0" t="n">
        <v>63210.9031877095</v>
      </c>
    </row>
    <row r="131" customFormat="false" ht="12.8" hidden="false" customHeight="false" outlineLevel="0" collapsed="false">
      <c r="A131" s="0" t="s">
        <v>337</v>
      </c>
      <c r="E131" s="0" t="s">
        <v>109</v>
      </c>
      <c r="G131" s="0" t="n">
        <v>54.5</v>
      </c>
      <c r="H131" s="0" t="n">
        <f aca="false">'United utilities nationality calcs'!C2</f>
        <v>6000.41877281143</v>
      </c>
      <c r="I131" s="0" t="s">
        <v>143</v>
      </c>
      <c r="J131" s="0" t="n">
        <f aca="false">H131/K130*100</f>
        <v>9.49269583285773</v>
      </c>
      <c r="K131" s="0" t="n">
        <v>63210.9031877095</v>
      </c>
    </row>
    <row r="135" customFormat="false" ht="12.8" hidden="false" customHeight="false" outlineLevel="0" collapsed="false">
      <c r="H135" s="0" t="n">
        <f aca="false">SUM(H1:H134)</f>
        <v>47228.7646746014</v>
      </c>
      <c r="J135" s="0" t="n">
        <f aca="false">SUM(J1:J134)</f>
        <v>74.7161680863063</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17.xml><?xml version="1.0" encoding="utf-8"?>
<worksheet xmlns="http://schemas.openxmlformats.org/spreadsheetml/2006/main" xmlns:r="http://schemas.openxmlformats.org/officeDocument/2006/relationships">
  <sheetPr filterMode="false">
    <pageSetUpPr fitToPage="false"/>
  </sheetPr>
  <dimension ref="A1:K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7" activeCellId="0" sqref="A7"/>
    </sheetView>
  </sheetViews>
  <sheetFormatPr defaultRowHeight="12.8" outlineLevelRow="0" outlineLevelCol="0"/>
  <cols>
    <col collapsed="false" customWidth="false" hidden="false" outlineLevel="0" max="1025" min="1" style="0" width="11.52"/>
  </cols>
  <sheetData>
    <row r="1" customFormat="false" ht="35.5" hidden="false" customHeight="false" outlineLevel="0" collapsed="false">
      <c r="A1" s="13" t="s">
        <v>102</v>
      </c>
      <c r="B1" s="13" t="s">
        <v>103</v>
      </c>
      <c r="C1" s="13" t="s">
        <v>2</v>
      </c>
      <c r="D1" s="13" t="s">
        <v>313</v>
      </c>
      <c r="E1" s="13" t="s">
        <v>104</v>
      </c>
      <c r="F1" s="13" t="s">
        <v>312</v>
      </c>
      <c r="G1" s="22" t="s">
        <v>105</v>
      </c>
      <c r="H1" s="22" t="s">
        <v>3</v>
      </c>
      <c r="I1" s="13" t="s">
        <v>6</v>
      </c>
      <c r="J1" s="23" t="s">
        <v>338</v>
      </c>
      <c r="K1" s="2" t="s">
        <v>339</v>
      </c>
    </row>
    <row r="2" customFormat="false" ht="12.8" hidden="false" customHeight="false" outlineLevel="0" collapsed="false">
      <c r="A2" s="0" t="s">
        <v>107</v>
      </c>
      <c r="C2" s="0" t="s">
        <v>108</v>
      </c>
      <c r="D2" s="0" t="s">
        <v>78</v>
      </c>
      <c r="E2" s="0" t="s">
        <v>109</v>
      </c>
      <c r="G2" s="10" t="n">
        <v>27.4</v>
      </c>
      <c r="H2" s="10" t="n">
        <f aca="false">'Full list of investors (not consolidated by company)'!F2</f>
        <v>3755.11706542408</v>
      </c>
      <c r="I2" s="0" t="s">
        <v>17</v>
      </c>
      <c r="J2" s="24" t="n">
        <f aca="false">H2/K2*100</f>
        <v>5.94061605839262</v>
      </c>
      <c r="K2" s="11" t="n">
        <f aca="false">'Water companies'' RCV, market cap and acquisition value'!B12</f>
        <v>63210.9031877095</v>
      </c>
    </row>
    <row r="3" customFormat="false" ht="12.8" hidden="false" customHeight="false" outlineLevel="0" collapsed="false">
      <c r="A3" s="0" t="s">
        <v>25</v>
      </c>
      <c r="B3" s="0" t="s">
        <v>115</v>
      </c>
      <c r="C3" s="0" t="s">
        <v>108</v>
      </c>
      <c r="D3" s="0" t="s">
        <v>78</v>
      </c>
      <c r="E3" s="0" t="s">
        <v>109</v>
      </c>
      <c r="G3" s="10" t="n">
        <v>32.9</v>
      </c>
      <c r="H3" s="10" t="n">
        <f aca="false">'Full list of investors (not consolidated by company)'!F5</f>
        <v>2540.60683385003</v>
      </c>
      <c r="I3" s="0" t="s">
        <v>26</v>
      </c>
      <c r="J3" s="24" t="n">
        <f aca="false">H3/K3*100</f>
        <v>4.01925412504471</v>
      </c>
      <c r="K3" s="11" t="n">
        <v>63210.9031877095</v>
      </c>
    </row>
    <row r="4" customFormat="false" ht="12.8" hidden="false" customHeight="false" outlineLevel="0" collapsed="false">
      <c r="A4" s="0" t="s">
        <v>118</v>
      </c>
      <c r="B4" s="0" t="s">
        <v>33</v>
      </c>
      <c r="C4" s="0" t="s">
        <v>119</v>
      </c>
      <c r="D4" s="0" t="s">
        <v>37</v>
      </c>
      <c r="E4" s="0" t="s">
        <v>109</v>
      </c>
      <c r="G4" s="10" t="n">
        <v>33.56</v>
      </c>
      <c r="H4" s="10" t="n">
        <f aca="false">'Full list of investors (not consolidated by company)'!F7</f>
        <v>2163.38663052832</v>
      </c>
      <c r="I4" s="0" t="s">
        <v>41</v>
      </c>
      <c r="J4" s="24" t="n">
        <f aca="false">H4/K4*100</f>
        <v>3.42248966780934</v>
      </c>
      <c r="K4" s="11" t="n">
        <v>63210.9031877095</v>
      </c>
    </row>
    <row r="5" customFormat="false" ht="12.8" hidden="false" customHeight="false" outlineLevel="0" collapsed="false">
      <c r="A5" s="0" t="s">
        <v>129</v>
      </c>
      <c r="B5" s="0" t="s">
        <v>130</v>
      </c>
      <c r="C5" s="0" t="s">
        <v>62</v>
      </c>
      <c r="D5" s="0" t="s">
        <v>37</v>
      </c>
      <c r="E5" s="0" t="s">
        <v>109</v>
      </c>
      <c r="G5" s="10" t="n">
        <v>9.9</v>
      </c>
      <c r="H5" s="10" t="n">
        <f aca="false">'Full list of investors (not consolidated by company)'!F13</f>
        <v>1356.77587400359</v>
      </c>
      <c r="I5" s="0" t="s">
        <v>17</v>
      </c>
      <c r="J5" s="24" t="n">
        <f aca="false">H5/K5*100</f>
        <v>2.14642697000317</v>
      </c>
      <c r="K5" s="11" t="n">
        <v>63210.9031877095</v>
      </c>
    </row>
    <row r="6" customFormat="false" ht="12.8" hidden="false" customHeight="false" outlineLevel="0" collapsed="false">
      <c r="A6" s="0" t="s">
        <v>131</v>
      </c>
      <c r="B6" s="0" t="s">
        <v>132</v>
      </c>
      <c r="C6" s="0" t="s">
        <v>246</v>
      </c>
      <c r="D6" s="0" t="s">
        <v>37</v>
      </c>
      <c r="E6" s="0" t="s">
        <v>109</v>
      </c>
      <c r="G6" s="10" t="n">
        <v>8.8</v>
      </c>
      <c r="H6" s="10" t="n">
        <f aca="false">'Full list of investors (not consolidated by company)'!F14</f>
        <v>1206.0229991143</v>
      </c>
      <c r="I6" s="0" t="s">
        <v>17</v>
      </c>
      <c r="J6" s="24" t="n">
        <f aca="false">H6/K6*100</f>
        <v>1.90793508444727</v>
      </c>
      <c r="K6" s="11" t="n">
        <v>63210.9031877095</v>
      </c>
    </row>
    <row r="7" customFormat="false" ht="12.8" hidden="false" customHeight="false" outlineLevel="0" collapsed="false">
      <c r="A7" s="0" t="s">
        <v>133</v>
      </c>
      <c r="C7" s="0" t="s">
        <v>108</v>
      </c>
      <c r="D7" s="0" t="s">
        <v>78</v>
      </c>
      <c r="E7" s="0" t="s">
        <v>109</v>
      </c>
      <c r="G7" s="10" t="n">
        <v>8.7</v>
      </c>
      <c r="H7" s="10" t="n">
        <f aca="false">'Full list of investors (not consolidated by company)'!F15</f>
        <v>1192.31819230619</v>
      </c>
      <c r="I7" s="0" t="s">
        <v>17</v>
      </c>
      <c r="J7" s="24" t="n">
        <f aca="false">H7/K7*100</f>
        <v>1.88625400394218</v>
      </c>
      <c r="K7" s="11" t="n">
        <v>63210.9031877095</v>
      </c>
    </row>
    <row r="8" customFormat="false" ht="12.8" hidden="false" customHeight="false" outlineLevel="0" collapsed="false">
      <c r="A8" s="0" t="s">
        <v>136</v>
      </c>
      <c r="B8" s="0" t="s">
        <v>137</v>
      </c>
      <c r="C8" s="0" t="s">
        <v>138</v>
      </c>
      <c r="D8" s="0" t="s">
        <v>37</v>
      </c>
      <c r="E8" s="0" t="s">
        <v>109</v>
      </c>
      <c r="G8" s="10" t="n">
        <v>8.7</v>
      </c>
      <c r="H8" s="10" t="n">
        <f aca="false">'Full list of investors (not consolidated by company)'!F17</f>
        <v>1192.31819230619</v>
      </c>
      <c r="I8" s="0" t="s">
        <v>17</v>
      </c>
      <c r="J8" s="24" t="n">
        <f aca="false">H8/K8*100</f>
        <v>1.88625400394218</v>
      </c>
      <c r="K8" s="11" t="n">
        <v>63210.9031877095</v>
      </c>
    </row>
    <row r="9" customFormat="false" ht="12.8" hidden="false" customHeight="false" outlineLevel="0" collapsed="false">
      <c r="A9" s="0" t="s">
        <v>147</v>
      </c>
      <c r="C9" s="0" t="s">
        <v>117</v>
      </c>
      <c r="D9" s="0" t="s">
        <v>78</v>
      </c>
      <c r="E9" s="0" t="s">
        <v>109</v>
      </c>
      <c r="G9" s="10" t="n">
        <v>12.75</v>
      </c>
      <c r="H9" s="10" t="n">
        <f aca="false">'Yorkshire Water'!G9</f>
        <v>821.906422504056</v>
      </c>
      <c r="I9" s="0" t="s">
        <v>41</v>
      </c>
      <c r="J9" s="24" t="n">
        <f aca="false">H9/K9*100</f>
        <v>1.30026052635784</v>
      </c>
      <c r="K9" s="11" t="n">
        <v>63210.9031877095</v>
      </c>
    </row>
    <row r="10" customFormat="false" ht="12.8" hidden="false" customHeight="false" outlineLevel="0" collapsed="false">
      <c r="A10" s="0" t="s">
        <v>153</v>
      </c>
      <c r="C10" s="2" t="s">
        <v>221</v>
      </c>
      <c r="D10" s="0" t="s">
        <v>78</v>
      </c>
      <c r="E10" s="0" t="s">
        <v>109</v>
      </c>
      <c r="G10" s="10" t="n">
        <v>4.3</v>
      </c>
      <c r="H10" s="10" t="n">
        <f aca="false">'Thames Water'!G15</f>
        <v>589.306692749035</v>
      </c>
      <c r="I10" s="0" t="s">
        <v>17</v>
      </c>
      <c r="J10" s="24" t="n">
        <f aca="false">H10/K10*100</f>
        <v>0.93228646171855</v>
      </c>
      <c r="K10" s="11" t="n">
        <v>63210.9031877095</v>
      </c>
    </row>
    <row r="11" customFormat="false" ht="12.8" hidden="false" customHeight="false" outlineLevel="0" collapsed="false">
      <c r="A11" s="0" t="s">
        <v>160</v>
      </c>
      <c r="C11" s="0" t="s">
        <v>161</v>
      </c>
      <c r="E11" s="0" t="s">
        <v>109</v>
      </c>
      <c r="G11" s="10" t="n">
        <v>3.02</v>
      </c>
      <c r="H11" s="10" t="n">
        <f aca="false">'United Utilities'!F8</f>
        <v>332.50026961267</v>
      </c>
      <c r="I11" s="0" t="s">
        <v>143</v>
      </c>
      <c r="J11" s="24" t="n">
        <f aca="false">H11/K11*100</f>
        <v>0.526017273673951</v>
      </c>
      <c r="K11" s="11" t="n">
        <v>63210.9031877095</v>
      </c>
    </row>
    <row r="12" customFormat="false" ht="12.8" hidden="false" customHeight="false" outlineLevel="0" collapsed="false">
      <c r="A12" s="0" t="s">
        <v>163</v>
      </c>
      <c r="C12" s="0" t="s">
        <v>221</v>
      </c>
      <c r="D12" s="0" t="s">
        <v>78</v>
      </c>
      <c r="E12" s="0" t="s">
        <v>109</v>
      </c>
      <c r="G12" s="10" t="n">
        <v>2.2</v>
      </c>
      <c r="H12" s="10" t="n">
        <f aca="false">'Thames Water'!G16</f>
        <v>301.505749778576</v>
      </c>
      <c r="I12" s="0" t="s">
        <v>17</v>
      </c>
      <c r="J12" s="24" t="n">
        <f aca="false">H12/K12*100</f>
        <v>0.476983771111817</v>
      </c>
      <c r="K12" s="11" t="n">
        <v>63210.9031877095</v>
      </c>
    </row>
    <row r="13" customFormat="false" ht="12.8" hidden="false" customHeight="false" outlineLevel="0" collapsed="false">
      <c r="A13" s="0" t="s">
        <v>181</v>
      </c>
      <c r="C13" s="0" t="s">
        <v>161</v>
      </c>
      <c r="E13" s="0" t="s">
        <v>109</v>
      </c>
      <c r="G13" s="10" t="n">
        <v>1.87</v>
      </c>
      <c r="H13" s="10" t="n">
        <f aca="false">'Severn Trent'!F15</f>
        <v>163.43720787289</v>
      </c>
      <c r="I13" s="0" t="s">
        <v>152</v>
      </c>
      <c r="J13" s="24" t="n">
        <f aca="false">H13/K13*100</f>
        <v>0.258558570801545</v>
      </c>
      <c r="K13" s="11" t="n">
        <v>63210.9031877095</v>
      </c>
    </row>
    <row r="14" customFormat="false" ht="12.8" hidden="false" customHeight="false" outlineLevel="0" collapsed="false">
      <c r="A14" s="0" t="s">
        <v>181</v>
      </c>
      <c r="C14" s="0" t="s">
        <v>161</v>
      </c>
      <c r="E14" s="0" t="s">
        <v>109</v>
      </c>
      <c r="G14" s="10" t="n">
        <v>1.27</v>
      </c>
      <c r="H14" s="10" t="n">
        <f aca="false">'United Utilities'!F11</f>
        <v>139.82627232056</v>
      </c>
      <c r="I14" s="0" t="s">
        <v>143</v>
      </c>
      <c r="J14" s="24" t="n">
        <f aca="false">H14/K14*100</f>
        <v>0.221205939591364</v>
      </c>
      <c r="K14" s="11" t="n">
        <v>63210.9031877095</v>
      </c>
    </row>
    <row r="15" customFormat="false" ht="12.8" hidden="false" customHeight="false" outlineLevel="0" collapsed="false">
      <c r="A15" s="0" t="s">
        <v>160</v>
      </c>
      <c r="C15" s="0" t="s">
        <v>161</v>
      </c>
      <c r="E15" s="0" t="s">
        <v>109</v>
      </c>
      <c r="G15" s="10" t="n">
        <v>2.78</v>
      </c>
      <c r="H15" s="0" t="n">
        <f aca="false">'South West Water'!G18</f>
        <v>95.3877529680373</v>
      </c>
      <c r="I15" s="0" t="s">
        <v>159</v>
      </c>
      <c r="J15" s="24" t="n">
        <f aca="false">H15/K15*100</f>
        <v>0.150903955105302</v>
      </c>
      <c r="K15" s="11" t="n">
        <v>63210.9031877095</v>
      </c>
    </row>
    <row r="16" customFormat="false" ht="12.8" hidden="false" customHeight="false" outlineLevel="0" collapsed="false">
      <c r="A16" s="0" t="s">
        <v>203</v>
      </c>
      <c r="C16" s="0" t="s">
        <v>138</v>
      </c>
      <c r="E16" s="0" t="s">
        <v>109</v>
      </c>
      <c r="G16" s="10" t="n">
        <v>0.6</v>
      </c>
      <c r="H16" s="10" t="n">
        <f aca="false">'Severn Trent'!F30</f>
        <v>52.4397458415691</v>
      </c>
      <c r="I16" s="0" t="s">
        <v>152</v>
      </c>
      <c r="J16" s="24" t="n">
        <f aca="false">H16/K16*100</f>
        <v>0.0829599692411376</v>
      </c>
      <c r="K16" s="11" t="n">
        <v>63210.9031877095</v>
      </c>
    </row>
    <row r="17" customFormat="false" ht="12.8" hidden="false" customHeight="false" outlineLevel="0" collapsed="false">
      <c r="A17" s="12" t="s">
        <v>204</v>
      </c>
      <c r="B17" s="12"/>
      <c r="C17" s="12" t="s">
        <v>119</v>
      </c>
      <c r="D17" s="12"/>
      <c r="E17" s="12" t="s">
        <v>109</v>
      </c>
      <c r="F17" s="12"/>
      <c r="G17" s="25" t="n">
        <v>0.59</v>
      </c>
      <c r="H17" s="25" t="n">
        <f aca="false">'Severn Trent'!F32</f>
        <v>51.5657500775429</v>
      </c>
      <c r="I17" s="12" t="s">
        <v>152</v>
      </c>
      <c r="J17" s="24" t="n">
        <f aca="false">H17/K17*100</f>
        <v>0.0815773030871186</v>
      </c>
      <c r="K17" s="11" t="n">
        <v>63210.9031877095</v>
      </c>
    </row>
    <row r="18" customFormat="false" ht="12.8" hidden="false" customHeight="false" outlineLevel="0" collapsed="false">
      <c r="A18" s="0" t="s">
        <v>223</v>
      </c>
      <c r="C18" s="0" t="s">
        <v>40</v>
      </c>
      <c r="E18" s="0" t="s">
        <v>109</v>
      </c>
      <c r="G18" s="10" t="n">
        <v>0.32</v>
      </c>
      <c r="H18" s="10" t="n">
        <f aca="false">'Severn Trent'!F44</f>
        <v>27.9678644488368</v>
      </c>
      <c r="I18" s="0" t="s">
        <v>152</v>
      </c>
      <c r="J18" s="24" t="n">
        <f aca="false">H18/K18*100</f>
        <v>0.0442453169286067</v>
      </c>
      <c r="K18" s="11" t="n">
        <v>63210.9031877095</v>
      </c>
    </row>
    <row r="19" customFormat="false" ht="12.8" hidden="false" customHeight="false" outlineLevel="0" collapsed="false">
      <c r="A19" s="0" t="s">
        <v>203</v>
      </c>
      <c r="C19" s="0" t="s">
        <v>138</v>
      </c>
      <c r="E19" s="0" t="s">
        <v>109</v>
      </c>
      <c r="G19" s="10" t="n">
        <v>0.28</v>
      </c>
      <c r="H19" s="10" t="n">
        <f aca="false">'United Utilities'!F28</f>
        <v>30.8278395667376</v>
      </c>
      <c r="I19" s="0" t="s">
        <v>143</v>
      </c>
      <c r="J19" s="24" t="n">
        <f aca="false">H19/K19*100</f>
        <v>0.048769813453214</v>
      </c>
      <c r="K19" s="11" t="n">
        <v>63210.9031877095</v>
      </c>
    </row>
    <row r="20" customFormat="false" ht="12.8" hidden="false" customHeight="false" outlineLevel="0" collapsed="false">
      <c r="A20" s="12" t="s">
        <v>204</v>
      </c>
      <c r="B20" s="12"/>
      <c r="C20" s="12" t="s">
        <v>119</v>
      </c>
      <c r="D20" s="12"/>
      <c r="E20" s="12" t="s">
        <v>109</v>
      </c>
      <c r="F20" s="12"/>
      <c r="G20" s="25" t="n">
        <v>0.27</v>
      </c>
      <c r="H20" s="25" t="n">
        <f aca="false">'United Utilities'!F30</f>
        <v>29.726845296497</v>
      </c>
      <c r="I20" s="12" t="s">
        <v>143</v>
      </c>
      <c r="J20" s="24" t="n">
        <f aca="false">H20/K20*100</f>
        <v>0.0470280344013135</v>
      </c>
      <c r="K20" s="11" t="n">
        <v>63210.9031877095</v>
      </c>
    </row>
    <row r="21" customFormat="false" ht="12.8" hidden="false" customHeight="false" outlineLevel="0" collapsed="false">
      <c r="A21" s="0" t="s">
        <v>233</v>
      </c>
      <c r="C21" s="0" t="s">
        <v>108</v>
      </c>
      <c r="E21" s="0" t="s">
        <v>109</v>
      </c>
      <c r="G21" s="10" t="n">
        <v>0.24</v>
      </c>
      <c r="H21" s="10" t="n">
        <f aca="false">'Severn Trent'!F55</f>
        <v>20.9758983366276</v>
      </c>
      <c r="I21" s="0" t="s">
        <v>152</v>
      </c>
      <c r="J21" s="24" t="n">
        <f aca="false">H21/K21*100</f>
        <v>0.033183987696455</v>
      </c>
      <c r="K21" s="11" t="n">
        <v>63210.9031877095</v>
      </c>
    </row>
    <row r="22" customFormat="false" ht="12.8" hidden="false" customHeight="false" outlineLevel="0" collapsed="false">
      <c r="A22" s="0" t="s">
        <v>245</v>
      </c>
      <c r="C22" s="0" t="s">
        <v>246</v>
      </c>
      <c r="E22" s="0" t="s">
        <v>109</v>
      </c>
      <c r="G22" s="10" t="n">
        <v>0.2</v>
      </c>
      <c r="H22" s="10" t="n">
        <f aca="false">'Severn Trent'!F62</f>
        <v>17.479915280523</v>
      </c>
      <c r="I22" s="0" t="s">
        <v>152</v>
      </c>
      <c r="J22" s="24" t="n">
        <f aca="false">H22/K22*100</f>
        <v>0.0276533230803792</v>
      </c>
      <c r="K22" s="11" t="n">
        <v>63210.9031877095</v>
      </c>
    </row>
    <row r="23" customFormat="false" ht="12.8" hidden="false" customHeight="false" outlineLevel="0" collapsed="false">
      <c r="A23" s="0" t="s">
        <v>254</v>
      </c>
      <c r="C23" s="0" t="s">
        <v>255</v>
      </c>
      <c r="E23" s="0" t="s">
        <v>109</v>
      </c>
      <c r="G23" s="10" t="n">
        <v>0.16</v>
      </c>
      <c r="H23" s="10" t="n">
        <f aca="false">'Severn Trent'!F68</f>
        <v>13.9839322244184</v>
      </c>
      <c r="I23" s="0" t="s">
        <v>152</v>
      </c>
      <c r="J23" s="24" t="n">
        <f aca="false">H23/K23*100</f>
        <v>0.0221226584643034</v>
      </c>
      <c r="K23" s="11" t="n">
        <v>63210.9031877095</v>
      </c>
    </row>
    <row r="24" customFormat="false" ht="12.8" hidden="false" customHeight="false" outlineLevel="0" collapsed="false">
      <c r="A24" s="0" t="s">
        <v>258</v>
      </c>
      <c r="C24" s="0" t="s">
        <v>108</v>
      </c>
      <c r="E24" s="0" t="s">
        <v>109</v>
      </c>
      <c r="G24" s="10" t="n">
        <v>0.14</v>
      </c>
      <c r="H24" s="10" t="n">
        <f aca="false">'Severn Trent'!F74</f>
        <v>12.2359406963661</v>
      </c>
      <c r="I24" s="0" t="s">
        <v>152</v>
      </c>
      <c r="J24" s="24" t="n">
        <f aca="false">H24/K24*100</f>
        <v>0.0193573261562654</v>
      </c>
      <c r="K24" s="11" t="n">
        <v>63210.9031877095</v>
      </c>
    </row>
    <row r="25" customFormat="false" ht="12.8" hidden="false" customHeight="false" outlineLevel="0" collapsed="false">
      <c r="A25" s="0" t="s">
        <v>259</v>
      </c>
      <c r="C25" s="0" t="s">
        <v>108</v>
      </c>
      <c r="E25" s="0" t="s">
        <v>109</v>
      </c>
      <c r="G25" s="10" t="n">
        <v>0.14</v>
      </c>
      <c r="H25" s="10" t="n">
        <f aca="false">'Severn Trent'!F75</f>
        <v>12.2359406963661</v>
      </c>
      <c r="I25" s="0" t="s">
        <v>152</v>
      </c>
      <c r="J25" s="24" t="n">
        <f aca="false">H25/K25*100</f>
        <v>0.0193573261562654</v>
      </c>
      <c r="K25" s="11" t="n">
        <v>63210.9031877095</v>
      </c>
    </row>
    <row r="26" customFormat="false" ht="12.8" hidden="false" customHeight="false" outlineLevel="0" collapsed="false">
      <c r="A26" s="0" t="s">
        <v>245</v>
      </c>
      <c r="C26" s="0" t="s">
        <v>246</v>
      </c>
      <c r="E26" s="0" t="s">
        <v>109</v>
      </c>
      <c r="G26" s="10" t="n">
        <v>0.13</v>
      </c>
      <c r="H26" s="10" t="n">
        <f aca="false">'United Utilities'!F54</f>
        <v>14.3129255131282</v>
      </c>
      <c r="I26" s="0" t="s">
        <v>143</v>
      </c>
      <c r="J26" s="24" t="n">
        <f aca="false">H26/K26*100</f>
        <v>0.0226431276747065</v>
      </c>
      <c r="K26" s="11" t="n">
        <v>63210.9031877095</v>
      </c>
    </row>
    <row r="27" customFormat="false" ht="12.8" hidden="false" customHeight="false" outlineLevel="0" collapsed="false">
      <c r="A27" s="0" t="s">
        <v>181</v>
      </c>
      <c r="C27" s="0" t="s">
        <v>161</v>
      </c>
      <c r="E27" s="0" t="s">
        <v>109</v>
      </c>
      <c r="G27" s="10" t="n">
        <v>0.38</v>
      </c>
      <c r="H27" s="10" t="n">
        <f aca="false">'South West Water'!G45</f>
        <v>13.0386137150555</v>
      </c>
      <c r="I27" s="0" t="s">
        <v>159</v>
      </c>
      <c r="J27" s="24" t="n">
        <f aca="false">H27/K27*100</f>
        <v>0.0206271593309406</v>
      </c>
      <c r="K27" s="11" t="n">
        <v>63210.9031877095</v>
      </c>
    </row>
    <row r="28" customFormat="false" ht="12.8" hidden="false" customHeight="false" outlineLevel="0" collapsed="false">
      <c r="A28" s="0" t="s">
        <v>264</v>
      </c>
      <c r="C28" s="0" t="s">
        <v>176</v>
      </c>
      <c r="E28" s="0" t="s">
        <v>109</v>
      </c>
      <c r="G28" s="10" t="n">
        <v>0.1</v>
      </c>
      <c r="H28" s="10" t="n">
        <f aca="false">'United Utilities'!F62</f>
        <v>11.0099427024063</v>
      </c>
      <c r="I28" s="0" t="s">
        <v>143</v>
      </c>
      <c r="J28" s="24" t="n">
        <f aca="false">H28/K28*100</f>
        <v>0.017417790519005</v>
      </c>
      <c r="K28" s="11" t="n">
        <v>63210.9031877095</v>
      </c>
    </row>
    <row r="29" customFormat="false" ht="12.8" hidden="false" customHeight="false" outlineLevel="0" collapsed="false">
      <c r="A29" s="0" t="s">
        <v>223</v>
      </c>
      <c r="C29" s="0" t="s">
        <v>40</v>
      </c>
      <c r="E29" s="0" t="s">
        <v>109</v>
      </c>
      <c r="G29" s="10" t="n">
        <v>0.25</v>
      </c>
      <c r="H29" s="10" t="n">
        <f aca="false">'South West Water'!G53</f>
        <v>8.57803533885227</v>
      </c>
      <c r="I29" s="0" t="s">
        <v>159</v>
      </c>
      <c r="J29" s="24" t="n">
        <f aca="false">H29/K29*100</f>
        <v>0.0135704995598294</v>
      </c>
      <c r="K29" s="11" t="n">
        <v>63210.9031877095</v>
      </c>
    </row>
    <row r="31" customFormat="false" ht="12.8" hidden="false" customHeight="false" outlineLevel="0" collapsed="false">
      <c r="A31" s="0" t="s">
        <v>299</v>
      </c>
      <c r="H31" s="0" t="n">
        <f aca="false">SUM(H2:H30)</f>
        <v>16166.7953450735</v>
      </c>
      <c r="J31" s="0" t="n">
        <f aca="false">SUM(J2:J30)</f>
        <v>25.5759600476914</v>
      </c>
    </row>
    <row r="32" customFormat="false" ht="12.8" hidden="false" customHeight="false" outlineLevel="0" collapsed="false">
      <c r="A32" s="0" t="s">
        <v>340</v>
      </c>
      <c r="H32" s="0" t="n">
        <f aca="false">SUM(H23,H27,H28,H20,H19,H17,H16,H14,H13,H8,H6,H5,H4)</f>
        <v>6424.35984557009</v>
      </c>
      <c r="J32" s="0" t="n">
        <f aca="false">SUM(J23,J27,J28,J20,J19,J17,J16,J14,J13,J8,J6,J5,J4)</f>
        <v>10.1633729650919</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18.xml><?xml version="1.0" encoding="utf-8"?>
<worksheet xmlns="http://schemas.openxmlformats.org/spreadsheetml/2006/main" xmlns:r="http://schemas.openxmlformats.org/officeDocument/2006/relationships">
  <sheetPr filterMode="false">
    <pageSetUpPr fitToPage="false"/>
  </sheetPr>
  <dimension ref="A1:I24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3" activeCellId="0" sqref="A3"/>
    </sheetView>
  </sheetViews>
  <sheetFormatPr defaultRowHeight="12.8" outlineLevelRow="0" outlineLevelCol="0"/>
  <cols>
    <col collapsed="false" customWidth="true" hidden="false" outlineLevel="0" max="1" min="1" style="0" width="34.11"/>
    <col collapsed="false" customWidth="false" hidden="false" outlineLevel="0" max="6" min="2" style="0" width="11.52"/>
    <col collapsed="false" customWidth="false" hidden="false" outlineLevel="0" max="8" min="7" style="10" width="11.52"/>
    <col collapsed="false" customWidth="false" hidden="false" outlineLevel="0" max="9" min="9" style="0" width="11.52"/>
    <col collapsed="false" customWidth="true" hidden="false" outlineLevel="0" max="10" min="10" style="0" width="33.03"/>
    <col collapsed="false" customWidth="false" hidden="false" outlineLevel="0" max="1025" min="11" style="0" width="11.52"/>
  </cols>
  <sheetData>
    <row r="1" customFormat="false" ht="35.4" hidden="false" customHeight="false" outlineLevel="0" collapsed="false">
      <c r="A1" s="13" t="s">
        <v>102</v>
      </c>
      <c r="B1" s="13" t="s">
        <v>103</v>
      </c>
      <c r="C1" s="13" t="s">
        <v>2</v>
      </c>
      <c r="D1" s="13" t="s">
        <v>313</v>
      </c>
      <c r="E1" s="13" t="s">
        <v>104</v>
      </c>
      <c r="F1" s="13" t="s">
        <v>312</v>
      </c>
      <c r="G1" s="22" t="s">
        <v>105</v>
      </c>
      <c r="H1" s="22" t="s">
        <v>3</v>
      </c>
      <c r="I1" s="13" t="s">
        <v>6</v>
      </c>
    </row>
    <row r="2" customFormat="false" ht="69.85" hidden="false" customHeight="false" outlineLevel="0" collapsed="false">
      <c r="A2" s="1" t="s">
        <v>139</v>
      </c>
      <c r="B2" s="0" t="s">
        <v>140</v>
      </c>
      <c r="C2" s="0" t="s">
        <v>66</v>
      </c>
      <c r="D2" s="0" t="s">
        <v>32</v>
      </c>
      <c r="G2" s="10" t="n">
        <v>21.92</v>
      </c>
      <c r="H2" s="10" t="n">
        <f aca="false">'Thames Water'!G6</f>
        <v>3755.11706542408</v>
      </c>
      <c r="I2" s="0" t="s">
        <v>44</v>
      </c>
    </row>
    <row r="3" customFormat="false" ht="12.8" hidden="false" customHeight="false" outlineLevel="0" collapsed="false">
      <c r="A3" s="0" t="s">
        <v>25</v>
      </c>
      <c r="B3" s="0" t="s">
        <v>115</v>
      </c>
      <c r="C3" s="0" t="s">
        <v>16</v>
      </c>
      <c r="D3" s="0" t="s">
        <v>78</v>
      </c>
      <c r="E3" s="0" t="s">
        <v>109</v>
      </c>
      <c r="G3" s="10" t="n">
        <v>32.9</v>
      </c>
      <c r="H3" s="10" t="n">
        <f aca="false">'Northumbrian Water'!G6</f>
        <v>3345.80393929286</v>
      </c>
      <c r="I3" s="0" t="s">
        <v>26</v>
      </c>
    </row>
    <row r="4" customFormat="false" ht="12.8" hidden="false" customHeight="false" outlineLevel="0" collapsed="false">
      <c r="A4" s="0" t="s">
        <v>107</v>
      </c>
      <c r="C4" s="0" t="s">
        <v>16</v>
      </c>
      <c r="D4" s="0" t="s">
        <v>78</v>
      </c>
      <c r="E4" s="0" t="s">
        <v>109</v>
      </c>
      <c r="G4" s="10" t="n">
        <v>27.4</v>
      </c>
      <c r="H4" s="10" t="n">
        <f aca="false">'Wessex Water'!G6</f>
        <v>3109.45044896025</v>
      </c>
      <c r="I4" s="0" t="s">
        <v>17</v>
      </c>
    </row>
    <row r="5" customFormat="false" ht="12.8" hidden="false" customHeight="false" outlineLevel="0" collapsed="false">
      <c r="A5" s="0" t="s">
        <v>142</v>
      </c>
      <c r="C5" s="0" t="s">
        <v>40</v>
      </c>
      <c r="G5" s="10" t="n">
        <v>8.03</v>
      </c>
      <c r="H5" s="10" t="n">
        <f aca="false">'Anglian Water'!G6</f>
        <v>2540.60683385003</v>
      </c>
      <c r="I5" s="0" t="s">
        <v>143</v>
      </c>
    </row>
    <row r="6" customFormat="false" ht="12.8" hidden="false" customHeight="false" outlineLevel="0" collapsed="false">
      <c r="A6" s="0" t="s">
        <v>156</v>
      </c>
      <c r="C6" s="0" t="s">
        <v>40</v>
      </c>
      <c r="G6" s="10" t="n">
        <v>5.13</v>
      </c>
      <c r="H6" s="10" t="n">
        <f aca="false">'Anglian Water'!G7</f>
        <v>2494.27357852146</v>
      </c>
      <c r="I6" s="0" t="s">
        <v>143</v>
      </c>
    </row>
    <row r="7" customFormat="false" ht="12.8" hidden="false" customHeight="false" outlineLevel="0" collapsed="false">
      <c r="A7" s="0" t="s">
        <v>114</v>
      </c>
      <c r="B7" s="0" t="s">
        <v>19</v>
      </c>
      <c r="C7" s="0" t="s">
        <v>21</v>
      </c>
      <c r="D7" s="0" t="s">
        <v>23</v>
      </c>
      <c r="G7" s="10" t="n">
        <v>100</v>
      </c>
      <c r="H7" s="10" t="n">
        <f aca="false">'Yorkshire Water'!G6</f>
        <v>2163.38663052832</v>
      </c>
      <c r="I7" s="0" t="s">
        <v>22</v>
      </c>
    </row>
    <row r="8" customFormat="false" ht="12.8" hidden="false" customHeight="false" outlineLevel="0" collapsed="false">
      <c r="A8" s="0" t="s">
        <v>172</v>
      </c>
      <c r="C8" s="0" t="s">
        <v>173</v>
      </c>
      <c r="G8" s="10" t="n">
        <v>6.21</v>
      </c>
      <c r="H8" s="10" t="n">
        <f aca="false">'Southern Water'!G7</f>
        <v>1937.62690767594</v>
      </c>
      <c r="I8" s="0" t="s">
        <v>159</v>
      </c>
    </row>
    <row r="9" customFormat="false" ht="12.8" hidden="false" customHeight="false" outlineLevel="0" collapsed="false">
      <c r="A9" s="0" t="s">
        <v>160</v>
      </c>
      <c r="C9" s="0" t="s">
        <v>161</v>
      </c>
      <c r="E9" s="0" t="s">
        <v>109</v>
      </c>
      <c r="G9" s="10" t="n">
        <v>3.02</v>
      </c>
      <c r="H9" s="10" t="n">
        <f aca="false">'Anglian Water'!G8</f>
        <v>1528.99742584288</v>
      </c>
      <c r="I9" s="0" t="s">
        <v>143</v>
      </c>
    </row>
    <row r="10" customFormat="false" ht="69.85" hidden="false" customHeight="false" outlineLevel="0" collapsed="false">
      <c r="A10" s="1" t="s">
        <v>121</v>
      </c>
      <c r="B10" s="0" t="s">
        <v>122</v>
      </c>
      <c r="C10" s="0" t="s">
        <v>40</v>
      </c>
      <c r="D10" s="0" t="s">
        <v>53</v>
      </c>
      <c r="G10" s="10" t="n">
        <v>39.83</v>
      </c>
      <c r="H10" s="10" t="n">
        <f aca="false">'Thames Water'!G7</f>
        <v>1493.82394208476</v>
      </c>
      <c r="I10" s="0" t="s">
        <v>44</v>
      </c>
    </row>
    <row r="11" customFormat="false" ht="81.3" hidden="false" customHeight="false" outlineLevel="0" collapsed="false">
      <c r="A11" s="1" t="s">
        <v>157</v>
      </c>
      <c r="B11" s="0" t="s">
        <v>158</v>
      </c>
      <c r="C11" s="0" t="s">
        <v>30</v>
      </c>
      <c r="D11" s="0" t="s">
        <v>78</v>
      </c>
      <c r="G11" s="10" t="n">
        <v>7.75</v>
      </c>
      <c r="H11" s="10" t="n">
        <f aca="false">'Thames Water'!G8</f>
        <v>1356.77587400359</v>
      </c>
      <c r="I11" s="0" t="s">
        <v>44</v>
      </c>
    </row>
    <row r="12" customFormat="false" ht="162" hidden="false" customHeight="false" outlineLevel="0" collapsed="false">
      <c r="A12" s="1" t="s">
        <v>141</v>
      </c>
      <c r="B12" s="0" t="s">
        <v>79</v>
      </c>
      <c r="C12" s="0" t="s">
        <v>57</v>
      </c>
      <c r="D12" s="0" t="s">
        <v>53</v>
      </c>
      <c r="G12" s="10" t="n">
        <v>21</v>
      </c>
      <c r="H12" s="10" t="n">
        <f aca="false">'Thames Water'!G9</f>
        <v>1206.0229991143</v>
      </c>
      <c r="I12" s="0" t="s">
        <v>44</v>
      </c>
    </row>
    <row r="13" customFormat="false" ht="12.8" hidden="false" customHeight="false" outlineLevel="0" collapsed="false">
      <c r="A13" s="0" t="s">
        <v>167</v>
      </c>
      <c r="B13" s="0" t="s">
        <v>168</v>
      </c>
      <c r="C13" s="0" t="s">
        <v>320</v>
      </c>
      <c r="D13" s="0" t="s">
        <v>23</v>
      </c>
      <c r="F13" s="0" t="s">
        <v>109</v>
      </c>
      <c r="G13" s="10" t="n">
        <v>4.75</v>
      </c>
      <c r="H13" s="10" t="n">
        <f aca="false">'Thames Water'!G10</f>
        <v>1192.31819230619</v>
      </c>
      <c r="I13" s="0" t="s">
        <v>44</v>
      </c>
    </row>
    <row r="14" customFormat="false" ht="35.5" hidden="false" customHeight="false" outlineLevel="0" collapsed="false">
      <c r="A14" s="1" t="s">
        <v>170</v>
      </c>
      <c r="C14" s="0" t="s">
        <v>171</v>
      </c>
      <c r="G14" s="10" t="n">
        <v>4.75</v>
      </c>
      <c r="H14" s="10" t="n">
        <f aca="false">'Thames Water'!G11</f>
        <v>1192.31819230619</v>
      </c>
      <c r="I14" s="0" t="s">
        <v>44</v>
      </c>
    </row>
    <row r="15" customFormat="false" ht="12.8" hidden="false" customHeight="false" outlineLevel="0" collapsed="false">
      <c r="A15" s="0" t="s">
        <v>142</v>
      </c>
      <c r="C15" s="0" t="s">
        <v>40</v>
      </c>
      <c r="G15" s="10" t="n">
        <v>9.98</v>
      </c>
      <c r="H15" s="10" t="n">
        <f aca="false">'Southern Water'!G6</f>
        <v>1066.35153944908</v>
      </c>
      <c r="I15" s="0" t="s">
        <v>159</v>
      </c>
    </row>
    <row r="16" customFormat="false" ht="21" hidden="false" customHeight="true" outlineLevel="0" collapsed="false">
      <c r="A16" s="0" t="s">
        <v>179</v>
      </c>
      <c r="C16" s="0" t="s">
        <v>40</v>
      </c>
      <c r="G16" s="10" t="n">
        <v>4.84</v>
      </c>
      <c r="H16" s="10" t="n">
        <f aca="false">'Southern Water'!G9</f>
        <v>1021.59590914373</v>
      </c>
      <c r="I16" s="0" t="s">
        <v>159</v>
      </c>
    </row>
    <row r="17" customFormat="false" ht="12.8" hidden="false" customHeight="false" outlineLevel="0" collapsed="false">
      <c r="A17" s="0" t="s">
        <v>151</v>
      </c>
      <c r="C17" s="0" t="s">
        <v>40</v>
      </c>
      <c r="G17" s="10" t="n">
        <v>6.83</v>
      </c>
      <c r="H17" s="10" t="n">
        <f aca="false">'United Utilities'!F6</f>
        <v>884.098399003226</v>
      </c>
      <c r="I17" s="0" t="s">
        <v>152</v>
      </c>
    </row>
    <row r="18" customFormat="false" ht="12.8" hidden="false" customHeight="false" outlineLevel="0" collapsed="false">
      <c r="A18" s="0" t="s">
        <v>116</v>
      </c>
      <c r="B18" s="0" t="s">
        <v>28</v>
      </c>
      <c r="C18" s="0" t="s">
        <v>30</v>
      </c>
      <c r="D18" s="0" t="s">
        <v>32</v>
      </c>
      <c r="G18" s="10" t="n">
        <v>32.3</v>
      </c>
      <c r="H18" s="10" t="n">
        <f aca="false">'Northumbrian Water'!G7</f>
        <v>836.450984823216</v>
      </c>
      <c r="I18" s="0" t="s">
        <v>26</v>
      </c>
    </row>
    <row r="19" customFormat="false" ht="24.6" hidden="false" customHeight="true" outlineLevel="0" collapsed="false">
      <c r="A19" s="0" t="s">
        <v>175</v>
      </c>
      <c r="C19" s="0" t="s">
        <v>176</v>
      </c>
      <c r="G19" s="10" t="n">
        <v>1.78</v>
      </c>
      <c r="H19" s="10" t="n">
        <f aca="false">'Anglian Water'!G9</f>
        <v>579.16569160715</v>
      </c>
      <c r="I19" s="0" t="s">
        <v>143</v>
      </c>
    </row>
    <row r="20" customFormat="false" ht="12.8" hidden="false" customHeight="false" outlineLevel="0" collapsed="false">
      <c r="A20" s="0" t="s">
        <v>164</v>
      </c>
      <c r="C20" s="0" t="s">
        <v>40</v>
      </c>
      <c r="G20" s="10" t="n">
        <v>1.38</v>
      </c>
      <c r="H20" s="10" t="n">
        <f aca="false">'Anglian Water'!G10</f>
        <v>579.16569160715</v>
      </c>
      <c r="I20" s="0" t="s">
        <v>143</v>
      </c>
    </row>
    <row r="21" customFormat="false" ht="12.8" hidden="false" customHeight="false" outlineLevel="0" collapsed="false">
      <c r="A21" s="0" t="s">
        <v>142</v>
      </c>
      <c r="C21" s="0" t="s">
        <v>40</v>
      </c>
      <c r="G21" s="10" t="n">
        <v>5.08</v>
      </c>
      <c r="H21" s="10" t="n">
        <f aca="false">'United Utilities'!F7</f>
        <v>564.810060633443</v>
      </c>
      <c r="I21" s="0" t="s">
        <v>152</v>
      </c>
    </row>
    <row r="22" customFormat="false" ht="12.8" hidden="false" customHeight="false" outlineLevel="0" collapsed="false">
      <c r="A22" s="0" t="s">
        <v>151</v>
      </c>
      <c r="C22" s="0" t="s">
        <v>40</v>
      </c>
      <c r="G22" s="10" t="n">
        <v>4.87</v>
      </c>
      <c r="H22" s="10" t="n">
        <f aca="false">'Southern Water'!G8</f>
        <v>377.017537898282</v>
      </c>
      <c r="I22" s="0" t="s">
        <v>159</v>
      </c>
    </row>
    <row r="23" customFormat="false" ht="12.8" hidden="false" customHeight="false" outlineLevel="0" collapsed="false">
      <c r="A23" s="0" t="s">
        <v>110</v>
      </c>
      <c r="B23" s="0" t="s">
        <v>111</v>
      </c>
      <c r="C23" s="0" t="s">
        <v>12</v>
      </c>
      <c r="D23" s="0" t="s">
        <v>23</v>
      </c>
      <c r="F23" s="0" t="s">
        <v>336</v>
      </c>
      <c r="G23" s="10" t="n">
        <v>80</v>
      </c>
      <c r="H23" s="10" t="n">
        <f aca="false">'South West Water'!G6</f>
        <v>342.435170726983</v>
      </c>
      <c r="I23" s="0" t="s">
        <v>113</v>
      </c>
    </row>
    <row r="24" customFormat="false" ht="12.8" hidden="false" customHeight="false" outlineLevel="0" collapsed="false">
      <c r="A24" s="0" t="s">
        <v>162</v>
      </c>
      <c r="C24" s="0" t="s">
        <v>128</v>
      </c>
      <c r="G24" s="10" t="n">
        <v>3.58</v>
      </c>
      <c r="H24" s="10" t="n">
        <f aca="false">'United Utilities'!F8</f>
        <v>332.50026961267</v>
      </c>
      <c r="I24" s="0" t="s">
        <v>152</v>
      </c>
    </row>
    <row r="25" customFormat="false" ht="12.8" hidden="false" customHeight="false" outlineLevel="0" collapsed="false">
      <c r="A25" s="0" t="s">
        <v>118</v>
      </c>
      <c r="B25" s="0" t="s">
        <v>33</v>
      </c>
      <c r="C25" s="0" t="s">
        <v>119</v>
      </c>
      <c r="D25" s="0" t="s">
        <v>37</v>
      </c>
      <c r="G25" s="10" t="n">
        <v>33.56</v>
      </c>
      <c r="H25" s="10" t="n">
        <f aca="false">'Full list of investors (not consolidated by company)'!F6</f>
        <v>2494.27357852146</v>
      </c>
      <c r="I25" s="0" t="s">
        <v>41</v>
      </c>
    </row>
    <row r="26" customFormat="false" ht="12.8" hidden="false" customHeight="false" outlineLevel="0" collapsed="false">
      <c r="A26" s="0" t="s">
        <v>120</v>
      </c>
      <c r="B26" s="0" t="s">
        <v>38</v>
      </c>
      <c r="C26" s="0" t="s">
        <v>40</v>
      </c>
      <c r="D26" s="0" t="s">
        <v>323</v>
      </c>
      <c r="G26" s="10" t="n">
        <v>30.32</v>
      </c>
      <c r="H26" s="10" t="n">
        <f aca="false">'Full list of investors (not consolidated by company)'!F7</f>
        <v>2163.38663052832</v>
      </c>
      <c r="I26" s="0" t="s">
        <v>41</v>
      </c>
    </row>
    <row r="27" customFormat="false" ht="12.8" hidden="false" customHeight="false" outlineLevel="0" collapsed="false">
      <c r="A27" s="0" t="s">
        <v>180</v>
      </c>
      <c r="C27" s="0" t="s">
        <v>40</v>
      </c>
      <c r="G27" s="10" t="n">
        <v>4.79</v>
      </c>
      <c r="H27" s="10" t="n">
        <f aca="false">'Southern Water'!G10</f>
        <v>231.075265163463</v>
      </c>
      <c r="I27" s="0" t="s">
        <v>159</v>
      </c>
    </row>
    <row r="28" customFormat="false" ht="12.8" hidden="false" customHeight="false" outlineLevel="0" collapsed="false">
      <c r="A28" s="0" t="s">
        <v>182</v>
      </c>
      <c r="C28" s="0" t="s">
        <v>117</v>
      </c>
      <c r="G28" s="10" t="n">
        <v>4.61</v>
      </c>
      <c r="H28" s="10" t="n">
        <f aca="false">'Southern Water'!G11</f>
        <v>231.075265163463</v>
      </c>
      <c r="I28" s="0" t="s">
        <v>159</v>
      </c>
    </row>
    <row r="29" customFormat="false" ht="17.4" hidden="false" customHeight="true" outlineLevel="0" collapsed="false">
      <c r="A29" s="0" t="s">
        <v>144</v>
      </c>
      <c r="B29" s="0" t="s">
        <v>145</v>
      </c>
      <c r="C29" s="0" t="s">
        <v>146</v>
      </c>
      <c r="G29" s="10" t="n">
        <v>20</v>
      </c>
      <c r="H29" s="10" t="n">
        <f aca="false">'South West Water'!G7</f>
        <v>213.078397817091</v>
      </c>
      <c r="I29" s="0" t="s">
        <v>113</v>
      </c>
    </row>
    <row r="30" customFormat="false" ht="12.8" hidden="false" customHeight="false" outlineLevel="0" collapsed="false">
      <c r="A30" s="0" t="s">
        <v>125</v>
      </c>
      <c r="B30" s="0" t="s">
        <v>46</v>
      </c>
      <c r="C30" s="0" t="s">
        <v>48</v>
      </c>
      <c r="D30" s="0" t="s">
        <v>32</v>
      </c>
      <c r="G30" s="10" t="n">
        <v>23.37</v>
      </c>
      <c r="H30" s="10" t="n">
        <f aca="false">'Full list of investors (not consolidated by company)'!F8</f>
        <v>1954.52570433906</v>
      </c>
      <c r="I30" s="0" t="s">
        <v>41</v>
      </c>
    </row>
    <row r="31" customFormat="false" ht="12.8" hidden="false" customHeight="false" outlineLevel="0" collapsed="false">
      <c r="A31" s="0" t="s">
        <v>164</v>
      </c>
      <c r="C31" s="0" t="s">
        <v>40</v>
      </c>
      <c r="G31" s="10" t="n">
        <v>3.16</v>
      </c>
      <c r="H31" s="10" t="n">
        <f aca="false">'United Utilities'!F9</f>
        <v>195.976980102832</v>
      </c>
      <c r="I31" s="0" t="s">
        <v>152</v>
      </c>
    </row>
    <row r="32" customFormat="false" ht="12.8" hidden="false" customHeight="false" outlineLevel="0" collapsed="false">
      <c r="A32" s="0" t="s">
        <v>147</v>
      </c>
      <c r="C32" s="0" t="s">
        <v>30</v>
      </c>
      <c r="D32" s="0" t="s">
        <v>78</v>
      </c>
      <c r="E32" s="0" t="s">
        <v>109</v>
      </c>
      <c r="G32" s="10" t="n">
        <v>12.75</v>
      </c>
      <c r="H32" s="10" t="n">
        <f aca="false">'Full list of investors (not consolidated by company)'!F9</f>
        <v>1937.62690767594</v>
      </c>
      <c r="I32" s="0" t="s">
        <v>41</v>
      </c>
    </row>
    <row r="33" customFormat="false" ht="12.8" hidden="false" customHeight="false" outlineLevel="0" collapsed="false">
      <c r="A33" s="0" t="s">
        <v>165</v>
      </c>
      <c r="C33" s="0" t="s">
        <v>128</v>
      </c>
      <c r="G33" s="10" t="n">
        <v>3.04</v>
      </c>
      <c r="H33" s="10" t="n">
        <f aca="false">'United Utilities'!F10</f>
        <v>151.937209293207</v>
      </c>
      <c r="I33" s="0" t="s">
        <v>152</v>
      </c>
    </row>
    <row r="34" customFormat="false" ht="12.8" hidden="false" customHeight="false" outlineLevel="0" collapsed="false">
      <c r="A34" s="0" t="s">
        <v>166</v>
      </c>
      <c r="C34" s="0" t="s">
        <v>117</v>
      </c>
      <c r="G34" s="10" t="n">
        <v>3.03</v>
      </c>
      <c r="H34" s="10" t="n">
        <f aca="false">'United Utilities'!F11</f>
        <v>139.82627232056</v>
      </c>
      <c r="I34" s="0" t="s">
        <v>152</v>
      </c>
    </row>
    <row r="35" customFormat="false" ht="12.8" hidden="false" customHeight="false" outlineLevel="0" collapsed="false">
      <c r="A35" s="0" t="s">
        <v>174</v>
      </c>
      <c r="C35" s="0" t="s">
        <v>169</v>
      </c>
      <c r="F35" s="0" t="s">
        <v>109</v>
      </c>
      <c r="G35" s="10" t="n">
        <v>2.37</v>
      </c>
      <c r="H35" s="10" t="n">
        <f aca="false">'United Utilities'!F12</f>
        <v>134.321300969357</v>
      </c>
      <c r="I35" s="0" t="s">
        <v>152</v>
      </c>
    </row>
    <row r="36" customFormat="false" ht="12.8" hidden="false" customHeight="false" outlineLevel="0" collapsed="false">
      <c r="A36" s="0" t="s">
        <v>177</v>
      </c>
      <c r="C36" s="0" t="s">
        <v>126</v>
      </c>
      <c r="G36" s="10" t="n">
        <v>2.2</v>
      </c>
      <c r="H36" s="10" t="n">
        <f aca="false">'United Utilities'!F13</f>
        <v>111.200421294304</v>
      </c>
      <c r="I36" s="0" t="s">
        <v>152</v>
      </c>
    </row>
    <row r="37" customFormat="false" ht="12.8" hidden="false" customHeight="false" outlineLevel="0" collapsed="false">
      <c r="A37" s="0" t="s">
        <v>178</v>
      </c>
      <c r="C37" s="0" t="s">
        <v>40</v>
      </c>
      <c r="G37" s="10" t="n">
        <v>2.09</v>
      </c>
      <c r="H37" s="10" t="n">
        <f aca="false">'United Utilities'!F14</f>
        <v>103.493461402619</v>
      </c>
      <c r="I37" s="0" t="s">
        <v>152</v>
      </c>
    </row>
    <row r="38" customFormat="false" ht="12.8" hidden="false" customHeight="false" outlineLevel="0" collapsed="false">
      <c r="A38" s="0" t="s">
        <v>181</v>
      </c>
      <c r="C38" s="0" t="s">
        <v>161</v>
      </c>
      <c r="E38" s="0" t="s">
        <v>109</v>
      </c>
      <c r="G38" s="10" t="n">
        <v>1.87</v>
      </c>
      <c r="H38" s="10" t="n">
        <f aca="false">'United Utilities'!F15</f>
        <v>101.291472862138</v>
      </c>
      <c r="I38" s="0" t="s">
        <v>152</v>
      </c>
    </row>
    <row r="39" customFormat="false" ht="12.8" hidden="false" customHeight="false" outlineLevel="0" collapsed="false">
      <c r="A39" s="0" t="s">
        <v>175</v>
      </c>
      <c r="C39" s="0" t="s">
        <v>176</v>
      </c>
      <c r="G39" s="10" t="n">
        <v>1.71</v>
      </c>
      <c r="H39" s="10" t="n">
        <f aca="false">'United Utilities'!F16</f>
        <v>94.6855072406942</v>
      </c>
      <c r="I39" s="0" t="s">
        <v>152</v>
      </c>
    </row>
    <row r="40" customFormat="false" ht="12.8" hidden="false" customHeight="false" outlineLevel="0" collapsed="false">
      <c r="A40" s="0" t="s">
        <v>186</v>
      </c>
      <c r="C40" s="0" t="s">
        <v>128</v>
      </c>
      <c r="G40" s="10" t="n">
        <v>1.63</v>
      </c>
      <c r="H40" s="10" t="n">
        <f aca="false">'United Utilities'!F17</f>
        <v>91.3825244299723</v>
      </c>
      <c r="I40" s="0" t="s">
        <v>152</v>
      </c>
    </row>
    <row r="41" customFormat="false" ht="12.8" hidden="false" customHeight="false" outlineLevel="0" collapsed="false">
      <c r="A41" s="0" t="s">
        <v>187</v>
      </c>
      <c r="C41" s="0" t="s">
        <v>169</v>
      </c>
      <c r="F41" s="0" t="s">
        <v>109</v>
      </c>
      <c r="G41" s="10" t="n">
        <v>1.56</v>
      </c>
      <c r="H41" s="10" t="n">
        <f aca="false">'United Utilities'!F18</f>
        <v>90.2815301597317</v>
      </c>
      <c r="I41" s="0" t="s">
        <v>152</v>
      </c>
    </row>
    <row r="42" customFormat="false" ht="12.8" hidden="false" customHeight="false" outlineLevel="0" collapsed="false">
      <c r="A42" s="0" t="s">
        <v>188</v>
      </c>
      <c r="C42" s="0" t="s">
        <v>128</v>
      </c>
      <c r="G42" s="10" t="n">
        <v>1.2</v>
      </c>
      <c r="H42" s="10" t="n">
        <f aca="false">'United Utilities'!F19</f>
        <v>69.3626390251597</v>
      </c>
      <c r="I42" s="0" t="s">
        <v>152</v>
      </c>
    </row>
    <row r="43" customFormat="false" ht="12.8" hidden="false" customHeight="false" outlineLevel="0" collapsed="false">
      <c r="A43" s="0" t="s">
        <v>192</v>
      </c>
      <c r="C43" s="0" t="s">
        <v>128</v>
      </c>
      <c r="G43" s="10" t="n">
        <v>1.06</v>
      </c>
      <c r="H43" s="10" t="n">
        <f aca="false">'United Utilities'!F20</f>
        <v>69.3626390251597</v>
      </c>
      <c r="I43" s="0" t="s">
        <v>152</v>
      </c>
    </row>
    <row r="44" customFormat="false" ht="12.8" hidden="false" customHeight="false" outlineLevel="0" collapsed="false">
      <c r="A44" s="0" t="s">
        <v>193</v>
      </c>
      <c r="C44" s="0" t="s">
        <v>128</v>
      </c>
      <c r="G44" s="10" t="n">
        <v>0.94</v>
      </c>
      <c r="H44" s="10" t="n">
        <f aca="false">'United Utilities'!F21</f>
        <v>64.9586619441972</v>
      </c>
      <c r="I44" s="0" t="s">
        <v>152</v>
      </c>
    </row>
    <row r="45" customFormat="false" ht="12.8" hidden="false" customHeight="false" outlineLevel="0" collapsed="false">
      <c r="A45" s="0" t="s">
        <v>189</v>
      </c>
      <c r="C45" s="0" t="s">
        <v>40</v>
      </c>
      <c r="G45" s="10" t="n">
        <v>0.93</v>
      </c>
      <c r="H45" s="10" t="n">
        <f aca="false">'United Utilities'!F22</f>
        <v>61.6556791334753</v>
      </c>
      <c r="I45" s="0" t="s">
        <v>152</v>
      </c>
    </row>
    <row r="46" customFormat="false" ht="12.8" hidden="false" customHeight="false" outlineLevel="0" collapsed="false">
      <c r="A46" s="0" t="s">
        <v>194</v>
      </c>
      <c r="C46" s="0" t="s">
        <v>128</v>
      </c>
      <c r="G46" s="10" t="n">
        <v>0.9</v>
      </c>
      <c r="H46" s="10" t="n">
        <f aca="false">'United Utilities'!F23</f>
        <v>60.5546848632347</v>
      </c>
      <c r="I46" s="0" t="s">
        <v>152</v>
      </c>
    </row>
    <row r="47" customFormat="false" ht="12.8" hidden="false" customHeight="false" outlineLevel="0" collapsed="false">
      <c r="A47" s="0" t="s">
        <v>191</v>
      </c>
      <c r="C47" s="0" t="s">
        <v>128</v>
      </c>
      <c r="G47" s="10" t="n">
        <v>0.81</v>
      </c>
      <c r="H47" s="10" t="n">
        <f aca="false">'United Utilities'!F24</f>
        <v>55.0497135120315</v>
      </c>
      <c r="I47" s="0" t="s">
        <v>152</v>
      </c>
    </row>
    <row r="48" customFormat="false" ht="12.8" hidden="false" customHeight="false" outlineLevel="0" collapsed="false">
      <c r="A48" s="0" t="s">
        <v>196</v>
      </c>
      <c r="C48" s="0" t="s">
        <v>128</v>
      </c>
      <c r="G48" s="10" t="n">
        <v>0.78</v>
      </c>
      <c r="H48" s="10" t="n">
        <f aca="false">'United Utilities'!F25</f>
        <v>47.3427536203471</v>
      </c>
      <c r="I48" s="0" t="s">
        <v>152</v>
      </c>
    </row>
    <row r="49" customFormat="false" ht="12.8" hidden="false" customHeight="false" outlineLevel="0" collapsed="false">
      <c r="A49" s="0" t="s">
        <v>197</v>
      </c>
      <c r="C49" s="0" t="s">
        <v>40</v>
      </c>
      <c r="G49" s="10" t="n">
        <v>0.76</v>
      </c>
      <c r="H49" s="10" t="n">
        <f aca="false">'United Utilities'!F26</f>
        <v>46.2417593501065</v>
      </c>
      <c r="I49" s="0" t="s">
        <v>152</v>
      </c>
    </row>
    <row r="50" customFormat="false" ht="12.8" hidden="false" customHeight="false" outlineLevel="0" collapsed="false">
      <c r="A50" s="0" t="s">
        <v>199</v>
      </c>
      <c r="C50" s="0" t="s">
        <v>108</v>
      </c>
      <c r="G50" s="10" t="n">
        <v>0.69</v>
      </c>
      <c r="H50" s="10" t="n">
        <f aca="false">'United Utilities'!F27</f>
        <v>42.9387765393846</v>
      </c>
      <c r="I50" s="0" t="s">
        <v>152</v>
      </c>
    </row>
    <row r="51" customFormat="false" ht="12.8" hidden="false" customHeight="false" outlineLevel="0" collapsed="false">
      <c r="A51" s="0" t="s">
        <v>200</v>
      </c>
      <c r="C51" s="0" t="s">
        <v>40</v>
      </c>
      <c r="G51" s="10" t="n">
        <v>0.68</v>
      </c>
      <c r="H51" s="10" t="n">
        <f aca="false">'United Utilities'!F28</f>
        <v>30.8278395667376</v>
      </c>
      <c r="I51" s="0" t="s">
        <v>152</v>
      </c>
    </row>
    <row r="52" customFormat="false" ht="12.8" hidden="false" customHeight="false" outlineLevel="0" collapsed="false">
      <c r="A52" s="0" t="s">
        <v>201</v>
      </c>
      <c r="C52" s="0" t="s">
        <v>108</v>
      </c>
      <c r="G52" s="10" t="n">
        <v>0.62</v>
      </c>
      <c r="H52" s="10" t="n">
        <f aca="false">'United Utilities'!F29</f>
        <v>30.8278395667376</v>
      </c>
      <c r="I52" s="0" t="s">
        <v>152</v>
      </c>
    </row>
    <row r="53" customFormat="false" ht="12.8" hidden="false" customHeight="false" outlineLevel="0" collapsed="false">
      <c r="A53" s="0" t="s">
        <v>203</v>
      </c>
      <c r="C53" s="0" t="s">
        <v>138</v>
      </c>
      <c r="E53" s="0" t="s">
        <v>109</v>
      </c>
      <c r="G53" s="10" t="n">
        <v>0.6</v>
      </c>
      <c r="H53" s="10" t="n">
        <f aca="false">'United Utilities'!F30</f>
        <v>29.726845296497</v>
      </c>
      <c r="I53" s="0" t="s">
        <v>152</v>
      </c>
    </row>
    <row r="54" customFormat="false" ht="12.8" hidden="false" customHeight="false" outlineLevel="0" collapsed="false">
      <c r="A54" s="0" t="s">
        <v>185</v>
      </c>
      <c r="C54" s="0" t="s">
        <v>173</v>
      </c>
      <c r="G54" s="10" t="n">
        <v>0.6</v>
      </c>
      <c r="H54" s="10" t="n">
        <f aca="false">'United Utilities'!F31</f>
        <v>28.6258510262564</v>
      </c>
      <c r="I54" s="0" t="s">
        <v>152</v>
      </c>
    </row>
    <row r="55" customFormat="false" ht="12.8" hidden="false" customHeight="false" outlineLevel="0" collapsed="false">
      <c r="A55" s="0" t="s">
        <v>204</v>
      </c>
      <c r="C55" s="0" t="s">
        <v>119</v>
      </c>
      <c r="E55" s="0" t="s">
        <v>109</v>
      </c>
      <c r="G55" s="10" t="n">
        <v>0.59</v>
      </c>
      <c r="H55" s="10" t="n">
        <f aca="false">'United Utilities'!F32</f>
        <v>28.6258510262564</v>
      </c>
      <c r="I55" s="0" t="s">
        <v>152</v>
      </c>
    </row>
    <row r="56" customFormat="false" ht="12.8" hidden="false" customHeight="false" outlineLevel="0" collapsed="false">
      <c r="A56" s="0" t="s">
        <v>205</v>
      </c>
      <c r="C56" s="0" t="s">
        <v>169</v>
      </c>
      <c r="F56" s="0" t="s">
        <v>109</v>
      </c>
      <c r="G56" s="10" t="n">
        <v>0.58</v>
      </c>
      <c r="H56" s="10" t="n">
        <f aca="false">'United Utilities'!F33</f>
        <v>27.5248567560158</v>
      </c>
      <c r="I56" s="0" t="s">
        <v>152</v>
      </c>
    </row>
    <row r="57" customFormat="false" ht="12.8" hidden="false" customHeight="false" outlineLevel="0" collapsed="false">
      <c r="A57" s="0" t="s">
        <v>206</v>
      </c>
      <c r="C57" s="0" t="s">
        <v>108</v>
      </c>
      <c r="G57" s="10" t="n">
        <v>0.57</v>
      </c>
      <c r="H57" s="10" t="n">
        <f aca="false">'United Utilities'!F34</f>
        <v>27.5248567560158</v>
      </c>
      <c r="I57" s="0" t="s">
        <v>152</v>
      </c>
    </row>
    <row r="58" customFormat="false" ht="12.8" hidden="false" customHeight="false" outlineLevel="0" collapsed="false">
      <c r="A58" s="0" t="s">
        <v>208</v>
      </c>
      <c r="C58" s="0" t="s">
        <v>128</v>
      </c>
      <c r="G58" s="10" t="n">
        <v>0.51</v>
      </c>
      <c r="H58" s="10" t="n">
        <f aca="false">'United Utilities'!F35</f>
        <v>23.1208796750532</v>
      </c>
      <c r="I58" s="0" t="s">
        <v>152</v>
      </c>
    </row>
    <row r="59" customFormat="false" ht="12.8" hidden="false" customHeight="false" outlineLevel="0" collapsed="false">
      <c r="A59" s="0" t="s">
        <v>210</v>
      </c>
      <c r="C59" s="0" t="s">
        <v>128</v>
      </c>
      <c r="G59" s="10" t="n">
        <v>0.48</v>
      </c>
      <c r="H59" s="10" t="n">
        <f aca="false">'United Utilities'!F36</f>
        <v>23.1208796750532</v>
      </c>
      <c r="I59" s="0" t="s">
        <v>152</v>
      </c>
    </row>
    <row r="60" customFormat="false" ht="12.8" hidden="false" customHeight="false" outlineLevel="0" collapsed="false">
      <c r="A60" s="0" t="s">
        <v>211</v>
      </c>
      <c r="C60" s="0" t="s">
        <v>128</v>
      </c>
      <c r="G60" s="10" t="n">
        <v>0.48</v>
      </c>
      <c r="H60" s="10" t="n">
        <f aca="false">'United Utilities'!F37</f>
        <v>22.0198854048126</v>
      </c>
      <c r="I60" s="0" t="s">
        <v>152</v>
      </c>
    </row>
    <row r="61" customFormat="false" ht="12.8" hidden="false" customHeight="false" outlineLevel="0" collapsed="false">
      <c r="A61" s="0" t="s">
        <v>213</v>
      </c>
      <c r="C61" s="0" t="s">
        <v>128</v>
      </c>
      <c r="G61" s="10" t="n">
        <v>0.45</v>
      </c>
      <c r="H61" s="10" t="n">
        <f aca="false">'United Utilities'!F38</f>
        <v>19.8178968643313</v>
      </c>
      <c r="I61" s="0" t="s">
        <v>152</v>
      </c>
    </row>
    <row r="62" customFormat="false" ht="12.8" hidden="false" customHeight="false" outlineLevel="0" collapsed="false">
      <c r="A62" s="0" t="s">
        <v>214</v>
      </c>
      <c r="C62" s="0" t="s">
        <v>215</v>
      </c>
      <c r="G62" s="10" t="n">
        <v>0.44</v>
      </c>
      <c r="H62" s="10" t="n">
        <f aca="false">'United Utilities'!F39</f>
        <v>17.6159083238501</v>
      </c>
      <c r="I62" s="0" t="s">
        <v>152</v>
      </c>
    </row>
    <row r="63" customFormat="false" ht="12.8" hidden="false" customHeight="false" outlineLevel="0" collapsed="false">
      <c r="A63" s="0" t="s">
        <v>207</v>
      </c>
      <c r="C63" s="0" t="s">
        <v>184</v>
      </c>
      <c r="G63" s="10" t="n">
        <v>0.37</v>
      </c>
      <c r="H63" s="10" t="n">
        <f aca="false">'United Utilities'!F40</f>
        <v>17.6159083238501</v>
      </c>
      <c r="I63" s="0" t="s">
        <v>152</v>
      </c>
    </row>
    <row r="64" customFormat="false" ht="12.8" hidden="false" customHeight="false" outlineLevel="0" collapsed="false">
      <c r="A64" s="0" t="s">
        <v>218</v>
      </c>
      <c r="C64" s="0" t="s">
        <v>40</v>
      </c>
      <c r="G64" s="10" t="n">
        <v>0.37</v>
      </c>
      <c r="H64" s="10" t="n">
        <f aca="false">'United Utilities'!F41</f>
        <v>17.6159083238501</v>
      </c>
      <c r="I64" s="0" t="s">
        <v>152</v>
      </c>
    </row>
    <row r="65" customFormat="false" ht="12.8" hidden="false" customHeight="false" outlineLevel="0" collapsed="false">
      <c r="A65" s="0" t="s">
        <v>220</v>
      </c>
      <c r="C65" s="0" t="s">
        <v>221</v>
      </c>
      <c r="G65" s="10" t="n">
        <v>0.34</v>
      </c>
      <c r="H65" s="10" t="n">
        <f aca="false">'United Utilities'!F42</f>
        <v>17.6159083238501</v>
      </c>
      <c r="I65" s="0" t="s">
        <v>152</v>
      </c>
    </row>
    <row r="66" customFormat="false" ht="12.8" hidden="false" customHeight="false" outlineLevel="0" collapsed="false">
      <c r="A66" s="0" t="s">
        <v>222</v>
      </c>
      <c r="C66" s="0" t="s">
        <v>40</v>
      </c>
      <c r="G66" s="10" t="n">
        <v>0.33</v>
      </c>
      <c r="H66" s="10" t="n">
        <f aca="false">'United Utilities'!F43</f>
        <v>17.6159083238501</v>
      </c>
      <c r="I66" s="0" t="s">
        <v>152</v>
      </c>
    </row>
    <row r="67" customFormat="false" ht="12.8" hidden="false" customHeight="false" outlineLevel="0" collapsed="false">
      <c r="A67" s="0" t="s">
        <v>223</v>
      </c>
      <c r="C67" s="0" t="s">
        <v>40</v>
      </c>
      <c r="E67" s="0" t="s">
        <v>109</v>
      </c>
      <c r="G67" s="10" t="n">
        <v>0.32</v>
      </c>
      <c r="H67" s="10" t="n">
        <f aca="false">'United Utilities'!F44</f>
        <v>15.4139197833688</v>
      </c>
      <c r="I67" s="0" t="s">
        <v>152</v>
      </c>
    </row>
    <row r="68" customFormat="false" ht="12.8" hidden="false" customHeight="false" outlineLevel="0" collapsed="false">
      <c r="A68" s="0" t="s">
        <v>216</v>
      </c>
      <c r="C68" s="0" t="s">
        <v>128</v>
      </c>
      <c r="G68" s="10" t="n">
        <v>0.32</v>
      </c>
      <c r="H68" s="10" t="n">
        <f aca="false">'United Utilities'!F45</f>
        <v>15.4139197833688</v>
      </c>
      <c r="I68" s="0" t="s">
        <v>152</v>
      </c>
    </row>
    <row r="69" customFormat="false" ht="12.8" hidden="false" customHeight="false" outlineLevel="0" collapsed="false">
      <c r="A69" s="0" t="s">
        <v>225</v>
      </c>
      <c r="C69" s="0" t="s">
        <v>173</v>
      </c>
      <c r="G69" s="10" t="n">
        <v>0.31</v>
      </c>
      <c r="H69" s="10" t="n">
        <f aca="false">'United Utilities'!F46</f>
        <v>15.4139197833688</v>
      </c>
      <c r="I69" s="0" t="s">
        <v>152</v>
      </c>
    </row>
    <row r="70" customFormat="false" ht="12.8" hidden="false" customHeight="false" outlineLevel="0" collapsed="false">
      <c r="A70" s="0" t="s">
        <v>226</v>
      </c>
      <c r="C70" s="0" t="s">
        <v>227</v>
      </c>
      <c r="G70" s="10" t="n">
        <v>0.31</v>
      </c>
      <c r="H70" s="10" t="n">
        <f aca="false">'United Utilities'!F47</f>
        <v>15.4139197833688</v>
      </c>
      <c r="I70" s="0" t="s">
        <v>152</v>
      </c>
    </row>
    <row r="71" customFormat="false" ht="12.8" hidden="false" customHeight="false" outlineLevel="0" collapsed="false">
      <c r="A71" s="0" t="s">
        <v>228</v>
      </c>
      <c r="C71" s="0" t="s">
        <v>227</v>
      </c>
      <c r="G71" s="10" t="n">
        <v>0.3</v>
      </c>
      <c r="H71" s="10" t="n">
        <f aca="false">'United Utilities'!F48</f>
        <v>14.3129255131282</v>
      </c>
      <c r="I71" s="0" t="s">
        <v>152</v>
      </c>
    </row>
    <row r="72" customFormat="false" ht="12.8" hidden="false" customHeight="false" outlineLevel="0" collapsed="false">
      <c r="A72" s="0" t="s">
        <v>229</v>
      </c>
      <c r="C72" s="0" t="s">
        <v>128</v>
      </c>
      <c r="G72" s="10" t="n">
        <v>0.28</v>
      </c>
      <c r="H72" s="10" t="n">
        <f aca="false">'United Utilities'!F49</f>
        <v>14.3129255131282</v>
      </c>
      <c r="I72" s="0" t="s">
        <v>152</v>
      </c>
    </row>
    <row r="73" customFormat="false" ht="12.8" hidden="false" customHeight="false" outlineLevel="0" collapsed="false">
      <c r="A73" s="0" t="s">
        <v>198</v>
      </c>
      <c r="C73" s="0" t="s">
        <v>117</v>
      </c>
      <c r="G73" s="10" t="n">
        <v>0.28</v>
      </c>
      <c r="H73" s="10" t="n">
        <f aca="false">'United Utilities'!F50</f>
        <v>14.3129255131282</v>
      </c>
      <c r="I73" s="0" t="s">
        <v>152</v>
      </c>
    </row>
    <row r="74" customFormat="false" ht="12.8" hidden="false" customHeight="false" outlineLevel="0" collapsed="false">
      <c r="A74" s="0" t="s">
        <v>230</v>
      </c>
      <c r="C74" s="0" t="s">
        <v>128</v>
      </c>
      <c r="G74" s="10" t="n">
        <v>0.27</v>
      </c>
      <c r="H74" s="10" t="n">
        <f aca="false">'United Utilities'!F51</f>
        <v>14.3129255131282</v>
      </c>
      <c r="I74" s="0" t="s">
        <v>152</v>
      </c>
    </row>
    <row r="75" customFormat="false" ht="12.8" hidden="false" customHeight="false" outlineLevel="0" collapsed="false">
      <c r="A75" s="0" t="s">
        <v>231</v>
      </c>
      <c r="C75" s="0" t="s">
        <v>126</v>
      </c>
      <c r="G75" s="10" t="n">
        <v>0.26</v>
      </c>
      <c r="H75" s="10" t="n">
        <f aca="false">'United Utilities'!F52</f>
        <v>14.3129255131282</v>
      </c>
      <c r="I75" s="0" t="s">
        <v>152</v>
      </c>
    </row>
    <row r="76" customFormat="false" ht="12.8" hidden="false" customHeight="false" outlineLevel="0" collapsed="false">
      <c r="A76" s="0" t="s">
        <v>183</v>
      </c>
      <c r="C76" s="0" t="s">
        <v>184</v>
      </c>
      <c r="G76" s="10" t="n">
        <v>0.26</v>
      </c>
      <c r="H76" s="10" t="n">
        <f aca="false">'United Utilities'!F53</f>
        <v>14.3129255131282</v>
      </c>
      <c r="I76" s="0" t="s">
        <v>152</v>
      </c>
    </row>
    <row r="77" customFormat="false" ht="12.8" hidden="false" customHeight="false" outlineLevel="0" collapsed="false">
      <c r="A77" s="0" t="s">
        <v>232</v>
      </c>
      <c r="C77" s="0" t="s">
        <v>40</v>
      </c>
      <c r="G77" s="10" t="n">
        <v>0.26</v>
      </c>
      <c r="H77" s="10" t="n">
        <f aca="false">'United Utilities'!F54</f>
        <v>14.3129255131282</v>
      </c>
      <c r="I77" s="0" t="s">
        <v>152</v>
      </c>
    </row>
    <row r="78" customFormat="false" ht="12.8" hidden="false" customHeight="false" outlineLevel="0" collapsed="false">
      <c r="A78" s="0" t="s">
        <v>233</v>
      </c>
      <c r="C78" s="0" t="s">
        <v>108</v>
      </c>
      <c r="E78" s="0" t="s">
        <v>109</v>
      </c>
      <c r="G78" s="10" t="n">
        <v>0.24</v>
      </c>
      <c r="H78" s="10" t="n">
        <f aca="false">'United Utilities'!F55</f>
        <v>13.2119312428876</v>
      </c>
      <c r="I78" s="0" t="s">
        <v>152</v>
      </c>
    </row>
    <row r="79" customFormat="false" ht="12.8" hidden="false" customHeight="false" outlineLevel="0" collapsed="false">
      <c r="A79" s="0" t="s">
        <v>234</v>
      </c>
      <c r="C79" s="0" t="s">
        <v>40</v>
      </c>
      <c r="G79" s="10" t="n">
        <v>0.23</v>
      </c>
      <c r="H79" s="10" t="n">
        <f aca="false">'United Utilities'!F56</f>
        <v>13.2119312428876</v>
      </c>
      <c r="I79" s="0" t="s">
        <v>152</v>
      </c>
    </row>
    <row r="80" customFormat="false" ht="12.8" hidden="false" customHeight="false" outlineLevel="0" collapsed="false">
      <c r="A80" s="0" t="s">
        <v>237</v>
      </c>
      <c r="C80" s="0" t="s">
        <v>138</v>
      </c>
      <c r="G80" s="10" t="n">
        <v>0.22</v>
      </c>
      <c r="H80" s="10" t="n">
        <f aca="false">'United Utilities'!F57</f>
        <v>13.2119312428876</v>
      </c>
      <c r="I80" s="0" t="s">
        <v>152</v>
      </c>
    </row>
    <row r="81" customFormat="false" ht="12.8" hidden="false" customHeight="false" outlineLevel="0" collapsed="false">
      <c r="A81" s="0" t="s">
        <v>212</v>
      </c>
      <c r="C81" s="0" t="s">
        <v>40</v>
      </c>
      <c r="G81" s="10" t="n">
        <v>0.22</v>
      </c>
      <c r="H81" s="10" t="n">
        <f aca="false">'United Utilities'!F58</f>
        <v>12.1109369726469</v>
      </c>
      <c r="I81" s="0" t="s">
        <v>152</v>
      </c>
    </row>
    <row r="82" customFormat="false" ht="12.8" hidden="false" customHeight="false" outlineLevel="0" collapsed="false">
      <c r="A82" s="0" t="s">
        <v>238</v>
      </c>
      <c r="C82" s="0" t="s">
        <v>184</v>
      </c>
      <c r="G82" s="10" t="n">
        <v>0.22</v>
      </c>
      <c r="H82" s="10" t="n">
        <f aca="false">'United Utilities'!F59</f>
        <v>12.1109369726469</v>
      </c>
      <c r="I82" s="0" t="s">
        <v>152</v>
      </c>
    </row>
    <row r="83" customFormat="false" ht="12.8" hidden="false" customHeight="false" outlineLevel="0" collapsed="false">
      <c r="A83" s="0" t="s">
        <v>239</v>
      </c>
      <c r="C83" s="0" t="s">
        <v>128</v>
      </c>
      <c r="G83" s="10" t="n">
        <v>0.22</v>
      </c>
      <c r="H83" s="10" t="n">
        <f aca="false">'United Utilities'!F60</f>
        <v>12.1109369726469</v>
      </c>
      <c r="I83" s="0" t="s">
        <v>152</v>
      </c>
    </row>
    <row r="84" customFormat="false" ht="12.8" hidden="false" customHeight="false" outlineLevel="0" collapsed="false">
      <c r="A84" s="0" t="s">
        <v>244</v>
      </c>
      <c r="C84" s="0" t="s">
        <v>108</v>
      </c>
      <c r="G84" s="10" t="n">
        <v>0.2</v>
      </c>
      <c r="H84" s="10" t="n">
        <f aca="false">'United Utilities'!F61</f>
        <v>12.1109369726469</v>
      </c>
      <c r="I84" s="0" t="s">
        <v>152</v>
      </c>
    </row>
    <row r="85" customFormat="false" ht="12.8" hidden="false" customHeight="false" outlineLevel="0" collapsed="false">
      <c r="A85" s="0" t="s">
        <v>245</v>
      </c>
      <c r="C85" s="0" t="s">
        <v>246</v>
      </c>
      <c r="E85" s="0" t="s">
        <v>109</v>
      </c>
      <c r="G85" s="10" t="n">
        <v>0.2</v>
      </c>
      <c r="H85" s="10" t="n">
        <f aca="false">'United Utilities'!F62</f>
        <v>11.0099427024063</v>
      </c>
      <c r="I85" s="0" t="s">
        <v>152</v>
      </c>
    </row>
    <row r="86" customFormat="false" ht="12.8" hidden="false" customHeight="false" outlineLevel="0" collapsed="false">
      <c r="A86" s="0" t="s">
        <v>247</v>
      </c>
      <c r="C86" s="0" t="s">
        <v>40</v>
      </c>
      <c r="G86" s="10" t="n">
        <v>0.19</v>
      </c>
      <c r="H86" s="10" t="n">
        <f aca="false">'United Utilities'!F63</f>
        <v>0</v>
      </c>
      <c r="I86" s="0" t="s">
        <v>152</v>
      </c>
    </row>
    <row r="87" customFormat="false" ht="12.8" hidden="false" customHeight="false" outlineLevel="0" collapsed="false">
      <c r="A87" s="0" t="s">
        <v>248</v>
      </c>
      <c r="C87" s="0" t="s">
        <v>128</v>
      </c>
      <c r="G87" s="10" t="n">
        <v>0.19</v>
      </c>
      <c r="H87" s="10" t="n">
        <f aca="false">'United Utilities'!F64</f>
        <v>0</v>
      </c>
      <c r="I87" s="0" t="s">
        <v>152</v>
      </c>
    </row>
    <row r="88" customFormat="false" ht="12.8" hidden="false" customHeight="false" outlineLevel="0" collapsed="false">
      <c r="A88" s="0" t="s">
        <v>249</v>
      </c>
      <c r="C88" s="0" t="s">
        <v>215</v>
      </c>
      <c r="G88" s="10" t="n">
        <v>0.18</v>
      </c>
      <c r="H88" s="10" t="n">
        <f aca="false">'United Utilities'!F65</f>
        <v>0</v>
      </c>
      <c r="I88" s="0" t="s">
        <v>152</v>
      </c>
    </row>
    <row r="89" customFormat="false" ht="12.8" hidden="false" customHeight="false" outlineLevel="0" collapsed="false">
      <c r="A89" s="0" t="s">
        <v>250</v>
      </c>
      <c r="C89" s="0" t="s">
        <v>176</v>
      </c>
      <c r="G89" s="10" t="n">
        <v>0.18</v>
      </c>
      <c r="H89" s="10" t="n">
        <f aca="false">'United Utilities'!F66</f>
        <v>0</v>
      </c>
      <c r="I89" s="0" t="s">
        <v>152</v>
      </c>
    </row>
    <row r="90" customFormat="false" ht="12.8" hidden="false" customHeight="false" outlineLevel="0" collapsed="false">
      <c r="A90" s="0" t="s">
        <v>252</v>
      </c>
      <c r="C90" s="0" t="s">
        <v>128</v>
      </c>
      <c r="G90" s="10" t="n">
        <v>0.17</v>
      </c>
      <c r="H90" s="10" t="n">
        <f aca="false">'United Utilities'!F67</f>
        <v>0</v>
      </c>
      <c r="I90" s="0" t="s">
        <v>152</v>
      </c>
    </row>
    <row r="91" customFormat="false" ht="12.8" hidden="false" customHeight="false" outlineLevel="0" collapsed="false">
      <c r="A91" s="0" t="s">
        <v>254</v>
      </c>
      <c r="C91" s="0" t="s">
        <v>255</v>
      </c>
      <c r="E91" s="0" t="s">
        <v>109</v>
      </c>
      <c r="G91" s="10" t="n">
        <v>0.16</v>
      </c>
      <c r="H91" s="10" t="n">
        <f aca="false">'United Utilities'!F68</f>
        <v>0</v>
      </c>
      <c r="I91" s="0" t="s">
        <v>152</v>
      </c>
    </row>
    <row r="92" customFormat="false" ht="12.8" hidden="false" customHeight="false" outlineLevel="0" collapsed="false">
      <c r="A92" s="0" t="s">
        <v>241</v>
      </c>
      <c r="C92" s="0" t="s">
        <v>128</v>
      </c>
      <c r="G92" s="10" t="n">
        <v>0.15</v>
      </c>
      <c r="H92" s="10" t="n">
        <f aca="false">'United Utilities'!F69</f>
        <v>0</v>
      </c>
      <c r="I92" s="0" t="s">
        <v>152</v>
      </c>
    </row>
    <row r="93" customFormat="false" ht="12.8" hidden="false" customHeight="false" outlineLevel="0" collapsed="false">
      <c r="A93" s="0" t="s">
        <v>219</v>
      </c>
      <c r="C93" s="0" t="s">
        <v>128</v>
      </c>
      <c r="G93" s="10" t="n">
        <v>0.15</v>
      </c>
      <c r="H93" s="10" t="n">
        <f aca="false">'United Utilities'!F70</f>
        <v>0</v>
      </c>
      <c r="I93" s="0" t="s">
        <v>152</v>
      </c>
    </row>
    <row r="94" customFormat="false" ht="12.8" hidden="false" customHeight="false" outlineLevel="0" collapsed="false">
      <c r="A94" s="0" t="s">
        <v>257</v>
      </c>
      <c r="C94" s="0" t="s">
        <v>40</v>
      </c>
      <c r="G94" s="10" t="n">
        <v>0.15</v>
      </c>
      <c r="H94" s="10" t="n">
        <f aca="false">'United Utilities'!F71</f>
        <v>0</v>
      </c>
      <c r="I94" s="0" t="s">
        <v>152</v>
      </c>
    </row>
    <row r="95" customFormat="false" ht="12.8" hidden="false" customHeight="false" outlineLevel="0" collapsed="false">
      <c r="A95" s="0" t="s">
        <v>179</v>
      </c>
      <c r="C95" s="0" t="s">
        <v>40</v>
      </c>
      <c r="G95" s="10" t="n">
        <v>0.14</v>
      </c>
      <c r="H95" s="10" t="n">
        <f aca="false">'United Utilities'!F72</f>
        <v>0</v>
      </c>
      <c r="I95" s="0" t="s">
        <v>152</v>
      </c>
    </row>
    <row r="96" customFormat="false" ht="12.8" hidden="false" customHeight="false" outlineLevel="0" collapsed="false">
      <c r="A96" s="0" t="s">
        <v>172</v>
      </c>
      <c r="C96" s="0" t="s">
        <v>173</v>
      </c>
      <c r="G96" s="10" t="n">
        <v>0.14</v>
      </c>
      <c r="H96" s="10" t="n">
        <f aca="false">'United Utilities'!F73</f>
        <v>0</v>
      </c>
      <c r="I96" s="0" t="s">
        <v>152</v>
      </c>
    </row>
    <row r="97" customFormat="false" ht="12.8" hidden="false" customHeight="false" outlineLevel="0" collapsed="false">
      <c r="A97" s="0" t="s">
        <v>258</v>
      </c>
      <c r="C97" s="0" t="s">
        <v>108</v>
      </c>
      <c r="E97" s="0" t="s">
        <v>109</v>
      </c>
      <c r="G97" s="10" t="n">
        <v>0.14</v>
      </c>
      <c r="H97" s="10" t="n">
        <f aca="false">'United Utilities'!F74</f>
        <v>0</v>
      </c>
      <c r="I97" s="0" t="s">
        <v>152</v>
      </c>
    </row>
    <row r="98" customFormat="false" ht="12.8" hidden="false" customHeight="false" outlineLevel="0" collapsed="false">
      <c r="A98" s="0" t="s">
        <v>259</v>
      </c>
      <c r="C98" s="0" t="s">
        <v>108</v>
      </c>
      <c r="E98" s="0" t="s">
        <v>109</v>
      </c>
      <c r="G98" s="10" t="n">
        <v>0.14</v>
      </c>
      <c r="H98" s="10" t="n">
        <f aca="false">'United Utilities'!F75</f>
        <v>0</v>
      </c>
      <c r="I98" s="0" t="s">
        <v>152</v>
      </c>
    </row>
    <row r="99" customFormat="false" ht="12.8" hidden="false" customHeight="false" outlineLevel="0" collapsed="false">
      <c r="A99" s="0" t="s">
        <v>182</v>
      </c>
      <c r="C99" s="0" t="s">
        <v>117</v>
      </c>
      <c r="G99" s="10" t="n">
        <v>0.13</v>
      </c>
      <c r="H99" s="10" t="n">
        <f aca="false">'United Utilities'!F76</f>
        <v>0</v>
      </c>
      <c r="I99" s="0" t="s">
        <v>152</v>
      </c>
    </row>
    <row r="100" customFormat="false" ht="12.8" hidden="false" customHeight="false" outlineLevel="0" collapsed="false">
      <c r="A100" s="0" t="s">
        <v>266</v>
      </c>
      <c r="C100" s="0" t="s">
        <v>173</v>
      </c>
      <c r="G100" s="10" t="n">
        <v>0.12</v>
      </c>
      <c r="H100" s="10" t="n">
        <f aca="false">'United Utilities'!F77</f>
        <v>0</v>
      </c>
      <c r="I100" s="0" t="s">
        <v>152</v>
      </c>
    </row>
    <row r="101" customFormat="false" ht="12.8" hidden="false" customHeight="false" outlineLevel="0" collapsed="false">
      <c r="A101" s="0" t="s">
        <v>267</v>
      </c>
      <c r="C101" s="0" t="s">
        <v>268</v>
      </c>
      <c r="G101" s="10" t="n">
        <v>0.12</v>
      </c>
      <c r="H101" s="10" t="n">
        <f aca="false">'United Utilities'!F78</f>
        <v>0</v>
      </c>
      <c r="I101" s="0" t="s">
        <v>152</v>
      </c>
    </row>
    <row r="102" customFormat="false" ht="12.8" hidden="false" customHeight="false" outlineLevel="0" collapsed="false">
      <c r="A102" s="0" t="s">
        <v>269</v>
      </c>
      <c r="C102" s="0" t="s">
        <v>40</v>
      </c>
      <c r="G102" s="10" t="n">
        <v>0.12</v>
      </c>
      <c r="H102" s="10" t="n">
        <f aca="false">'United Utilities'!F79</f>
        <v>0</v>
      </c>
      <c r="I102" s="0" t="s">
        <v>152</v>
      </c>
    </row>
    <row r="103" customFormat="false" ht="12.8" hidden="false" customHeight="false" outlineLevel="0" collapsed="false">
      <c r="A103" s="0" t="s">
        <v>270</v>
      </c>
      <c r="C103" s="0" t="s">
        <v>221</v>
      </c>
      <c r="G103" s="10" t="n">
        <v>0.12</v>
      </c>
      <c r="H103" s="10" t="n">
        <f aca="false">'United Utilities'!F80</f>
        <v>0</v>
      </c>
      <c r="I103" s="0" t="s">
        <v>152</v>
      </c>
    </row>
    <row r="104" customFormat="false" ht="12.8" hidden="false" customHeight="false" outlineLevel="0" collapsed="false">
      <c r="A104" s="0" t="s">
        <v>262</v>
      </c>
      <c r="C104" s="0" t="s">
        <v>117</v>
      </c>
      <c r="G104" s="10" t="n">
        <v>0.11</v>
      </c>
      <c r="H104" s="10" t="n">
        <f aca="false">'United Utilities'!F81</f>
        <v>0</v>
      </c>
      <c r="I104" s="0" t="s">
        <v>152</v>
      </c>
    </row>
    <row r="105" customFormat="false" ht="12.8" hidden="false" customHeight="false" outlineLevel="0" collapsed="false">
      <c r="A105" s="0" t="s">
        <v>274</v>
      </c>
      <c r="C105" s="0" t="s">
        <v>40</v>
      </c>
      <c r="G105" s="10" t="n">
        <v>0.11</v>
      </c>
      <c r="H105" s="10" t="n">
        <f aca="false">'United Utilities'!F82</f>
        <v>0</v>
      </c>
      <c r="I105" s="0" t="s">
        <v>152</v>
      </c>
    </row>
    <row r="106" customFormat="false" ht="12.8" hidden="false" customHeight="false" outlineLevel="0" collapsed="false">
      <c r="A106" s="0" t="s">
        <v>240</v>
      </c>
      <c r="C106" s="0" t="s">
        <v>40</v>
      </c>
      <c r="G106" s="10" t="n">
        <v>0.11</v>
      </c>
      <c r="H106" s="10" t="n">
        <f aca="false">'United Utilities'!F83</f>
        <v>0</v>
      </c>
      <c r="I106" s="0" t="s">
        <v>152</v>
      </c>
    </row>
    <row r="107" customFormat="false" ht="12.8" hidden="false" customHeight="false" outlineLevel="0" collapsed="false">
      <c r="A107" s="0" t="s">
        <v>275</v>
      </c>
      <c r="C107" s="0" t="s">
        <v>176</v>
      </c>
      <c r="G107" s="10" t="n">
        <v>0.11</v>
      </c>
      <c r="H107" s="10" t="n">
        <f aca="false">'United Utilities'!F84</f>
        <v>0</v>
      </c>
      <c r="I107" s="0" t="s">
        <v>152</v>
      </c>
    </row>
    <row r="108" customFormat="false" ht="12.8" hidden="false" customHeight="false" outlineLevel="0" collapsed="false">
      <c r="A108" s="0" t="s">
        <v>276</v>
      </c>
      <c r="C108" s="0" t="s">
        <v>161</v>
      </c>
      <c r="G108" s="10" t="n">
        <v>0.11</v>
      </c>
      <c r="H108" s="10" t="n">
        <f aca="false">'United Utilities'!F85</f>
        <v>0</v>
      </c>
      <c r="I108" s="0" t="s">
        <v>152</v>
      </c>
    </row>
    <row r="109" customFormat="false" ht="12.8" hidden="false" customHeight="false" outlineLevel="0" collapsed="false">
      <c r="A109" s="0" t="s">
        <v>292</v>
      </c>
      <c r="C109" s="0" t="s">
        <v>128</v>
      </c>
      <c r="G109" s="10" t="n">
        <v>0.03</v>
      </c>
      <c r="H109" s="10" t="n">
        <f aca="false">'United Utilities'!F86</f>
        <v>0</v>
      </c>
      <c r="I109" s="0" t="s">
        <v>152</v>
      </c>
    </row>
    <row r="110" customFormat="false" ht="12.8" hidden="false" customHeight="false" outlineLevel="0" collapsed="false">
      <c r="A110" s="0" t="s">
        <v>181</v>
      </c>
      <c r="C110" s="0" t="s">
        <v>161</v>
      </c>
      <c r="E110" s="0" t="s">
        <v>109</v>
      </c>
      <c r="G110" s="10" t="n">
        <v>1.27</v>
      </c>
      <c r="H110" s="10" t="n">
        <f aca="false">'Anglian Water'!G11</f>
        <v>0</v>
      </c>
      <c r="I110" s="0" t="s">
        <v>143</v>
      </c>
    </row>
    <row r="111" customFormat="false" ht="12.8" hidden="false" customHeight="false" outlineLevel="0" collapsed="false">
      <c r="A111" s="0" t="s">
        <v>162</v>
      </c>
      <c r="C111" s="0" t="s">
        <v>128</v>
      </c>
      <c r="G111" s="10" t="n">
        <v>1.22</v>
      </c>
      <c r="H111" s="10" t="n">
        <f aca="false">'Anglian Water'!G12</f>
        <v>0</v>
      </c>
      <c r="I111" s="0" t="s">
        <v>143</v>
      </c>
    </row>
    <row r="112" customFormat="false" ht="12.8" hidden="false" customHeight="false" outlineLevel="0" collapsed="false">
      <c r="A112" s="0" t="s">
        <v>178</v>
      </c>
      <c r="C112" s="0" t="s">
        <v>40</v>
      </c>
      <c r="G112" s="10" t="n">
        <v>1.01</v>
      </c>
      <c r="H112" s="10" t="n">
        <f aca="false">'Anglian Water'!G13</f>
        <v>0</v>
      </c>
      <c r="I112" s="0" t="s">
        <v>143</v>
      </c>
    </row>
    <row r="113" customFormat="false" ht="12.8" hidden="false" customHeight="false" outlineLevel="0" collapsed="false">
      <c r="A113" s="0" t="s">
        <v>177</v>
      </c>
      <c r="C113" s="0" t="s">
        <v>126</v>
      </c>
      <c r="G113" s="10" t="n">
        <v>0.94</v>
      </c>
      <c r="H113" s="10" t="n">
        <f aca="false">'Anglian Water'!G14</f>
        <v>0</v>
      </c>
      <c r="I113" s="0" t="s">
        <v>143</v>
      </c>
    </row>
    <row r="114" customFormat="false" ht="12.8" hidden="false" customHeight="false" outlineLevel="0" collapsed="false">
      <c r="A114" s="0" t="s">
        <v>189</v>
      </c>
      <c r="C114" s="0" t="s">
        <v>40</v>
      </c>
      <c r="G114" s="10" t="n">
        <v>0.92</v>
      </c>
      <c r="H114" s="10" t="n">
        <f aca="false">'Anglian Water'!G15</f>
        <v>0</v>
      </c>
      <c r="I114" s="0" t="s">
        <v>143</v>
      </c>
    </row>
    <row r="115" customFormat="false" ht="12.8" hidden="false" customHeight="false" outlineLevel="0" collapsed="false">
      <c r="A115" s="0" t="s">
        <v>191</v>
      </c>
      <c r="C115" s="0" t="s">
        <v>128</v>
      </c>
      <c r="G115" s="10" t="n">
        <v>0.86</v>
      </c>
      <c r="H115" s="10" t="n">
        <f aca="false">'Anglian Water'!G16</f>
        <v>0</v>
      </c>
      <c r="I115" s="0" t="s">
        <v>143</v>
      </c>
    </row>
    <row r="116" customFormat="false" ht="12.8" hidden="false" customHeight="false" outlineLevel="0" collapsed="false">
      <c r="A116" s="0" t="s">
        <v>165</v>
      </c>
      <c r="C116" s="0" t="s">
        <v>128</v>
      </c>
      <c r="G116" s="10" t="n">
        <v>0.83</v>
      </c>
      <c r="H116" s="10" t="n">
        <f aca="false">'Anglian Water'!G17</f>
        <v>0</v>
      </c>
      <c r="I116" s="0" t="s">
        <v>143</v>
      </c>
    </row>
    <row r="117" customFormat="false" ht="12.8" hidden="false" customHeight="false" outlineLevel="0" collapsed="false">
      <c r="A117" s="0" t="s">
        <v>188</v>
      </c>
      <c r="C117" s="0" t="s">
        <v>128</v>
      </c>
      <c r="G117" s="10" t="n">
        <v>0.82</v>
      </c>
      <c r="H117" s="10" t="n">
        <f aca="false">'Anglian Water'!G18</f>
        <v>0</v>
      </c>
      <c r="I117" s="0" t="s">
        <v>143</v>
      </c>
    </row>
    <row r="118" customFormat="false" ht="12.8" hidden="false" customHeight="false" outlineLevel="0" collapsed="false">
      <c r="A118" s="0" t="s">
        <v>195</v>
      </c>
      <c r="C118" s="0" t="s">
        <v>108</v>
      </c>
      <c r="G118" s="10" t="n">
        <v>0.63</v>
      </c>
      <c r="H118" s="10" t="n">
        <f aca="false">'Anglian Water'!G19</f>
        <v>0</v>
      </c>
      <c r="I118" s="0" t="s">
        <v>143</v>
      </c>
    </row>
    <row r="119" customFormat="false" ht="12.8" hidden="false" customHeight="false" outlineLevel="0" collapsed="false">
      <c r="A119" s="0" t="s">
        <v>172</v>
      </c>
      <c r="C119" s="0" t="s">
        <v>173</v>
      </c>
      <c r="G119" s="10" t="n">
        <v>0.63</v>
      </c>
      <c r="H119" s="10" t="n">
        <f aca="false">'Anglian Water'!G20</f>
        <v>0</v>
      </c>
      <c r="I119" s="0" t="s">
        <v>143</v>
      </c>
    </row>
    <row r="120" customFormat="false" ht="12.8" hidden="false" customHeight="false" outlineLevel="0" collapsed="false">
      <c r="A120" s="0" t="s">
        <v>182</v>
      </c>
      <c r="C120" s="0" t="s">
        <v>117</v>
      </c>
      <c r="G120" s="10" t="n">
        <v>0.59</v>
      </c>
      <c r="H120" s="10" t="n">
        <f aca="false">'Anglian Water'!G21</f>
        <v>0</v>
      </c>
      <c r="I120" s="0" t="s">
        <v>143</v>
      </c>
    </row>
    <row r="121" customFormat="false" ht="12.8" hidden="false" customHeight="false" outlineLevel="0" collapsed="false">
      <c r="A121" s="0" t="s">
        <v>198</v>
      </c>
      <c r="C121" s="0" t="s">
        <v>117</v>
      </c>
      <c r="G121" s="10" t="n">
        <v>0.56</v>
      </c>
      <c r="H121" s="10" t="n">
        <f aca="false">'Anglian Water'!G22</f>
        <v>0</v>
      </c>
      <c r="I121" s="0" t="s">
        <v>143</v>
      </c>
    </row>
    <row r="122" customFormat="false" ht="12.8" hidden="false" customHeight="false" outlineLevel="0" collapsed="false">
      <c r="A122" s="0" t="s">
        <v>186</v>
      </c>
      <c r="C122" s="0" t="s">
        <v>128</v>
      </c>
      <c r="G122" s="10" t="n">
        <v>0.55</v>
      </c>
      <c r="H122" s="10" t="n">
        <f aca="false">'Anglian Water'!G23</f>
        <v>0</v>
      </c>
      <c r="I122" s="0" t="s">
        <v>143</v>
      </c>
    </row>
    <row r="123" customFormat="false" ht="12.8" hidden="false" customHeight="false" outlineLevel="0" collapsed="false">
      <c r="A123" s="0" t="s">
        <v>179</v>
      </c>
      <c r="C123" s="0" t="s">
        <v>40</v>
      </c>
      <c r="G123" s="10" t="n">
        <v>0.5</v>
      </c>
      <c r="H123" s="10" t="n">
        <f aca="false">'Anglian Water'!G24</f>
        <v>0</v>
      </c>
      <c r="I123" s="0" t="s">
        <v>143</v>
      </c>
    </row>
    <row r="124" customFormat="false" ht="12.8" hidden="false" customHeight="false" outlineLevel="0" collapsed="false">
      <c r="A124" s="0" t="s">
        <v>197</v>
      </c>
      <c r="C124" s="0" t="s">
        <v>40</v>
      </c>
      <c r="G124" s="10" t="n">
        <v>0.43</v>
      </c>
      <c r="H124" s="10" t="n">
        <f aca="false">'Anglian Water'!G25</f>
        <v>0</v>
      </c>
      <c r="I124" s="0" t="s">
        <v>143</v>
      </c>
    </row>
    <row r="125" customFormat="false" ht="12.8" hidden="false" customHeight="false" outlineLevel="0" collapsed="false">
      <c r="A125" s="0" t="s">
        <v>207</v>
      </c>
      <c r="C125" s="0" t="s">
        <v>184</v>
      </c>
      <c r="G125" s="10" t="n">
        <v>0.42</v>
      </c>
      <c r="H125" s="10" t="n">
        <f aca="false">'Anglian Water'!G26</f>
        <v>0</v>
      </c>
      <c r="I125" s="0" t="s">
        <v>143</v>
      </c>
    </row>
    <row r="126" customFormat="false" ht="12.8" hidden="false" customHeight="false" outlineLevel="0" collapsed="false">
      <c r="A126" s="0" t="s">
        <v>209</v>
      </c>
      <c r="C126" s="0" t="s">
        <v>40</v>
      </c>
      <c r="G126" s="10" t="n">
        <v>0.39</v>
      </c>
      <c r="H126" s="10" t="n">
        <f aca="false">'Anglian Water'!G27</f>
        <v>0</v>
      </c>
      <c r="I126" s="0" t="s">
        <v>143</v>
      </c>
    </row>
    <row r="127" customFormat="false" ht="12.8" hidden="false" customHeight="false" outlineLevel="0" collapsed="false">
      <c r="A127" s="0" t="s">
        <v>203</v>
      </c>
      <c r="C127" s="0" t="s">
        <v>138</v>
      </c>
      <c r="E127" s="0" t="s">
        <v>109</v>
      </c>
      <c r="G127" s="10" t="n">
        <v>0.28</v>
      </c>
      <c r="H127" s="10" t="n">
        <f aca="false">'Anglian Water'!G28</f>
        <v>0</v>
      </c>
      <c r="I127" s="0" t="s">
        <v>143</v>
      </c>
    </row>
    <row r="128" customFormat="false" ht="12.8" hidden="false" customHeight="false" outlineLevel="0" collapsed="false">
      <c r="A128" s="0" t="s">
        <v>219</v>
      </c>
      <c r="C128" s="0" t="s">
        <v>128</v>
      </c>
      <c r="G128" s="10" t="n">
        <v>0.28</v>
      </c>
      <c r="H128" s="10" t="n">
        <f aca="false">'Anglian Water'!G29</f>
        <v>0</v>
      </c>
      <c r="I128" s="0" t="s">
        <v>143</v>
      </c>
    </row>
    <row r="129" customFormat="false" ht="12.8" hidden="false" customHeight="false" outlineLevel="0" collapsed="false">
      <c r="A129" s="0" t="s">
        <v>204</v>
      </c>
      <c r="C129" s="0" t="s">
        <v>119</v>
      </c>
      <c r="E129" s="0" t="s">
        <v>109</v>
      </c>
      <c r="G129" s="10" t="n">
        <v>0.27</v>
      </c>
      <c r="H129" s="10" t="n">
        <f aca="false">'Anglian Water'!G30</f>
        <v>0</v>
      </c>
      <c r="I129" s="0" t="s">
        <v>143</v>
      </c>
    </row>
    <row r="130" customFormat="false" ht="12.8" hidden="false" customHeight="false" outlineLevel="0" collapsed="false">
      <c r="A130" s="0" t="s">
        <v>213</v>
      </c>
      <c r="C130" s="0" t="s">
        <v>128</v>
      </c>
      <c r="G130" s="10" t="n">
        <v>0.26</v>
      </c>
      <c r="H130" s="10" t="n">
        <f aca="false">'Anglian Water'!G31</f>
        <v>0</v>
      </c>
      <c r="I130" s="0" t="s">
        <v>143</v>
      </c>
    </row>
    <row r="131" customFormat="false" ht="12.8" hidden="false" customHeight="false" outlineLevel="0" collapsed="false">
      <c r="A131" s="0" t="s">
        <v>185</v>
      </c>
      <c r="C131" s="0" t="s">
        <v>173</v>
      </c>
      <c r="G131" s="10" t="n">
        <v>0.26</v>
      </c>
      <c r="H131" s="10" t="n">
        <f aca="false">'Anglian Water'!G32</f>
        <v>0</v>
      </c>
      <c r="I131" s="0" t="s">
        <v>143</v>
      </c>
    </row>
    <row r="132" customFormat="false" ht="12.8" hidden="false" customHeight="false" outlineLevel="0" collapsed="false">
      <c r="A132" s="0" t="s">
        <v>224</v>
      </c>
      <c r="C132" s="0" t="s">
        <v>40</v>
      </c>
      <c r="G132" s="10" t="n">
        <v>0.25</v>
      </c>
      <c r="H132" s="10" t="n">
        <f aca="false">'Anglian Water'!G33</f>
        <v>0</v>
      </c>
      <c r="I132" s="0" t="s">
        <v>143</v>
      </c>
    </row>
    <row r="133" customFormat="false" ht="12.8" hidden="false" customHeight="false" outlineLevel="0" collapsed="false">
      <c r="A133" s="0" t="s">
        <v>174</v>
      </c>
      <c r="C133" s="0" t="s">
        <v>169</v>
      </c>
      <c r="F133" s="0" t="s">
        <v>109</v>
      </c>
      <c r="G133" s="10" t="n">
        <v>0.25</v>
      </c>
      <c r="H133" s="10" t="n">
        <f aca="false">'Anglian Water'!G34</f>
        <v>0</v>
      </c>
      <c r="I133" s="0" t="s">
        <v>143</v>
      </c>
    </row>
    <row r="134" customFormat="false" ht="12.8" hidden="false" customHeight="false" outlineLevel="0" collapsed="false">
      <c r="A134" s="0" t="s">
        <v>166</v>
      </c>
      <c r="C134" s="0" t="s">
        <v>117</v>
      </c>
      <c r="G134" s="10" t="n">
        <v>0.21</v>
      </c>
      <c r="H134" s="10" t="n">
        <f aca="false">'Anglian Water'!G35</f>
        <v>0</v>
      </c>
      <c r="I134" s="0" t="s">
        <v>143</v>
      </c>
    </row>
    <row r="135" customFormat="false" ht="12.8" hidden="false" customHeight="false" outlineLevel="0" collapsed="false">
      <c r="A135" s="0" t="s">
        <v>206</v>
      </c>
      <c r="C135" s="0" t="s">
        <v>108</v>
      </c>
      <c r="G135" s="10" t="n">
        <v>0.21</v>
      </c>
      <c r="H135" s="10" t="n">
        <f aca="false">'Anglian Water'!G36</f>
        <v>0</v>
      </c>
      <c r="I135" s="0" t="s">
        <v>143</v>
      </c>
    </row>
    <row r="136" customFormat="false" ht="12.8" hidden="false" customHeight="false" outlineLevel="0" collapsed="false">
      <c r="A136" s="0" t="s">
        <v>192</v>
      </c>
      <c r="C136" s="0" t="s">
        <v>128</v>
      </c>
      <c r="G136" s="10" t="n">
        <v>0.2</v>
      </c>
      <c r="H136" s="10" t="n">
        <f aca="false">'Anglian Water'!G37</f>
        <v>0</v>
      </c>
      <c r="I136" s="0" t="s">
        <v>143</v>
      </c>
    </row>
    <row r="137" customFormat="false" ht="12.8" hidden="false" customHeight="false" outlineLevel="0" collapsed="false">
      <c r="A137" s="0" t="s">
        <v>236</v>
      </c>
      <c r="C137" s="0" t="s">
        <v>40</v>
      </c>
      <c r="G137" s="10" t="n">
        <v>0.18</v>
      </c>
      <c r="H137" s="10" t="n">
        <f aca="false">'Anglian Water'!G38</f>
        <v>0</v>
      </c>
      <c r="I137" s="0" t="s">
        <v>143</v>
      </c>
    </row>
    <row r="138" customFormat="false" ht="12.8" hidden="false" customHeight="false" outlineLevel="0" collapsed="false">
      <c r="A138" s="0" t="s">
        <v>229</v>
      </c>
      <c r="C138" s="0" t="s">
        <v>128</v>
      </c>
      <c r="G138" s="10" t="n">
        <v>0.16</v>
      </c>
      <c r="H138" s="10" t="n">
        <f aca="false">'Anglian Water'!G39</f>
        <v>0</v>
      </c>
      <c r="I138" s="0" t="s">
        <v>143</v>
      </c>
    </row>
    <row r="139" customFormat="false" ht="12.8" hidden="false" customHeight="false" outlineLevel="0" collapsed="false">
      <c r="A139" s="0" t="s">
        <v>183</v>
      </c>
      <c r="C139" s="0" t="s">
        <v>184</v>
      </c>
      <c r="G139" s="10" t="n">
        <v>0.16</v>
      </c>
      <c r="H139" s="10" t="n">
        <f aca="false">'Anglian Water'!G40</f>
        <v>0</v>
      </c>
      <c r="I139" s="0" t="s">
        <v>143</v>
      </c>
    </row>
    <row r="140" customFormat="false" ht="12.8" hidden="false" customHeight="false" outlineLevel="0" collapsed="false">
      <c r="A140" s="0" t="s">
        <v>241</v>
      </c>
      <c r="C140" s="0" t="s">
        <v>128</v>
      </c>
      <c r="G140" s="10" t="n">
        <v>0.16</v>
      </c>
      <c r="H140" s="10" t="n">
        <f aca="false">'Anglian Water'!G41</f>
        <v>0</v>
      </c>
      <c r="I140" s="0" t="s">
        <v>143</v>
      </c>
    </row>
    <row r="141" customFormat="false" ht="12.8" hidden="false" customHeight="false" outlineLevel="0" collapsed="false">
      <c r="A141" s="0" t="s">
        <v>242</v>
      </c>
      <c r="C141" s="0" t="s">
        <v>243</v>
      </c>
      <c r="G141" s="10" t="n">
        <v>0.16</v>
      </c>
      <c r="H141" s="10" t="n">
        <f aca="false">'Anglian Water'!G42</f>
        <v>0</v>
      </c>
      <c r="I141" s="0" t="s">
        <v>143</v>
      </c>
    </row>
    <row r="142" customFormat="false" ht="12.8" hidden="false" customHeight="false" outlineLevel="0" collapsed="false">
      <c r="A142" s="0" t="s">
        <v>201</v>
      </c>
      <c r="C142" s="0" t="s">
        <v>108</v>
      </c>
      <c r="G142" s="10" t="n">
        <v>0.16</v>
      </c>
      <c r="H142" s="10" t="n">
        <f aca="false">'Anglian Water'!G43</f>
        <v>0</v>
      </c>
      <c r="I142" s="0" t="s">
        <v>143</v>
      </c>
    </row>
    <row r="143" customFormat="false" ht="12.8" hidden="false" customHeight="false" outlineLevel="0" collapsed="false">
      <c r="A143" s="0" t="s">
        <v>202</v>
      </c>
      <c r="C143" s="0" t="s">
        <v>117</v>
      </c>
      <c r="G143" s="10" t="n">
        <v>0.14</v>
      </c>
      <c r="H143" s="10" t="n">
        <f aca="false">'Anglian Water'!G44</f>
        <v>0</v>
      </c>
      <c r="I143" s="0" t="s">
        <v>143</v>
      </c>
    </row>
    <row r="144" customFormat="false" ht="12.8" hidden="false" customHeight="false" outlineLevel="0" collapsed="false">
      <c r="A144" s="0" t="s">
        <v>251</v>
      </c>
      <c r="C144" s="0" t="s">
        <v>184</v>
      </c>
      <c r="G144" s="10" t="n">
        <v>0.14</v>
      </c>
      <c r="H144" s="10" t="n">
        <f aca="false">'Anglian Water'!G45</f>
        <v>0</v>
      </c>
      <c r="I144" s="0" t="s">
        <v>143</v>
      </c>
    </row>
    <row r="145" customFormat="false" ht="12.8" hidden="false" customHeight="false" outlineLevel="0" collapsed="false">
      <c r="A145" s="0" t="s">
        <v>205</v>
      </c>
      <c r="C145" s="0" t="s">
        <v>169</v>
      </c>
      <c r="F145" s="0" t="s">
        <v>109</v>
      </c>
      <c r="G145" s="10" t="n">
        <v>0.14</v>
      </c>
      <c r="H145" s="10" t="n">
        <f aca="false">'Anglian Water'!G46</f>
        <v>0</v>
      </c>
      <c r="I145" s="0" t="s">
        <v>143</v>
      </c>
    </row>
    <row r="146" customFormat="false" ht="12.8" hidden="false" customHeight="false" outlineLevel="0" collapsed="false">
      <c r="A146" s="0" t="s">
        <v>230</v>
      </c>
      <c r="C146" s="0" t="s">
        <v>128</v>
      </c>
      <c r="G146" s="10" t="n">
        <v>0.14</v>
      </c>
      <c r="H146" s="10" t="n">
        <f aca="false">'Anglian Water'!G47</f>
        <v>0</v>
      </c>
      <c r="I146" s="0" t="s">
        <v>143</v>
      </c>
    </row>
    <row r="147" customFormat="false" ht="12.8" hidden="false" customHeight="false" outlineLevel="0" collapsed="false">
      <c r="A147" s="0" t="s">
        <v>237</v>
      </c>
      <c r="C147" s="0" t="s">
        <v>138</v>
      </c>
      <c r="G147" s="10" t="n">
        <v>0.13</v>
      </c>
      <c r="H147" s="10" t="n">
        <f aca="false">'Anglian Water'!G48</f>
        <v>0</v>
      </c>
      <c r="I147" s="0" t="s">
        <v>143</v>
      </c>
    </row>
    <row r="148" customFormat="false" ht="12.8" hidden="false" customHeight="false" outlineLevel="0" collapsed="false">
      <c r="A148" s="0" t="s">
        <v>244</v>
      </c>
      <c r="C148" s="0" t="s">
        <v>108</v>
      </c>
      <c r="G148" s="10" t="n">
        <v>0.13</v>
      </c>
      <c r="H148" s="10" t="n">
        <f aca="false">'Anglian Water'!G49</f>
        <v>0</v>
      </c>
      <c r="I148" s="0" t="s">
        <v>143</v>
      </c>
    </row>
    <row r="149" customFormat="false" ht="12.8" hidden="false" customHeight="false" outlineLevel="0" collapsed="false">
      <c r="A149" s="0" t="s">
        <v>194</v>
      </c>
      <c r="C149" s="0" t="s">
        <v>128</v>
      </c>
      <c r="G149" s="10" t="n">
        <v>0.13</v>
      </c>
      <c r="H149" s="10" t="n">
        <f aca="false">'Anglian Water'!G50</f>
        <v>0</v>
      </c>
      <c r="I149" s="0" t="s">
        <v>143</v>
      </c>
    </row>
    <row r="150" customFormat="false" ht="12.8" hidden="false" customHeight="false" outlineLevel="0" collapsed="false">
      <c r="A150" s="0" t="s">
        <v>253</v>
      </c>
      <c r="C150" s="0" t="s">
        <v>40</v>
      </c>
      <c r="G150" s="10" t="n">
        <v>0.13</v>
      </c>
      <c r="H150" s="10" t="n">
        <f aca="false">'Anglian Water'!G51</f>
        <v>0</v>
      </c>
      <c r="I150" s="0" t="s">
        <v>143</v>
      </c>
    </row>
    <row r="151" customFormat="false" ht="12.8" hidden="false" customHeight="false" outlineLevel="0" collapsed="false">
      <c r="A151" s="0" t="s">
        <v>196</v>
      </c>
      <c r="C151" s="0" t="s">
        <v>128</v>
      </c>
      <c r="G151" s="10" t="n">
        <v>0.13</v>
      </c>
      <c r="H151" s="10" t="n">
        <f aca="false">'Anglian Water'!G52</f>
        <v>0</v>
      </c>
      <c r="I151" s="0" t="s">
        <v>143</v>
      </c>
    </row>
    <row r="152" customFormat="false" ht="12.8" hidden="false" customHeight="false" outlineLevel="0" collapsed="false">
      <c r="A152" s="0" t="s">
        <v>223</v>
      </c>
      <c r="C152" s="0" t="s">
        <v>40</v>
      </c>
      <c r="G152" s="10" t="n">
        <v>0.13</v>
      </c>
      <c r="H152" s="10" t="n">
        <f aca="false">'Anglian Water'!G53</f>
        <v>0</v>
      </c>
      <c r="I152" s="0" t="s">
        <v>143</v>
      </c>
    </row>
    <row r="153" customFormat="false" ht="12.8" hidden="false" customHeight="false" outlineLevel="0" collapsed="false">
      <c r="A153" s="0" t="s">
        <v>245</v>
      </c>
      <c r="C153" s="0" t="s">
        <v>246</v>
      </c>
      <c r="E153" s="0" t="s">
        <v>109</v>
      </c>
      <c r="G153" s="10" t="n">
        <v>0.13</v>
      </c>
      <c r="H153" s="10" t="n">
        <f aca="false">'Anglian Water'!G54</f>
        <v>0</v>
      </c>
      <c r="I153" s="0" t="s">
        <v>143</v>
      </c>
    </row>
    <row r="154" customFormat="false" ht="12.8" hidden="false" customHeight="false" outlineLevel="0" collapsed="false">
      <c r="A154" s="0" t="s">
        <v>256</v>
      </c>
      <c r="C154" s="0" t="s">
        <v>40</v>
      </c>
      <c r="G154" s="10" t="n">
        <v>0.12</v>
      </c>
      <c r="H154" s="10" t="n">
        <f aca="false">'Anglian Water'!G55</f>
        <v>0</v>
      </c>
      <c r="I154" s="0" t="s">
        <v>143</v>
      </c>
    </row>
    <row r="155" customFormat="false" ht="12.8" hidden="false" customHeight="false" outlineLevel="0" collapsed="false">
      <c r="A155" s="0" t="s">
        <v>228</v>
      </c>
      <c r="C155" s="0" t="s">
        <v>227</v>
      </c>
      <c r="G155" s="10" t="n">
        <v>0.12</v>
      </c>
      <c r="H155" s="10" t="n">
        <f aca="false">'Anglian Water'!G56</f>
        <v>0</v>
      </c>
      <c r="I155" s="0" t="s">
        <v>143</v>
      </c>
    </row>
    <row r="156" customFormat="false" ht="12.8" hidden="false" customHeight="false" outlineLevel="0" collapsed="false">
      <c r="A156" s="0" t="s">
        <v>208</v>
      </c>
      <c r="C156" s="0" t="s">
        <v>128</v>
      </c>
      <c r="G156" s="10" t="n">
        <v>0.12</v>
      </c>
      <c r="H156" s="10" t="n">
        <f aca="false">'Anglian Water'!G57</f>
        <v>0</v>
      </c>
      <c r="I156" s="0" t="s">
        <v>143</v>
      </c>
    </row>
    <row r="157" customFormat="false" ht="12.8" hidden="false" customHeight="false" outlineLevel="0" collapsed="false">
      <c r="A157" s="0" t="s">
        <v>260</v>
      </c>
      <c r="C157" s="0" t="s">
        <v>184</v>
      </c>
      <c r="G157" s="10" t="n">
        <v>0.11</v>
      </c>
      <c r="H157" s="10" t="n">
        <f aca="false">'Anglian Water'!G58</f>
        <v>0</v>
      </c>
      <c r="I157" s="0" t="s">
        <v>143</v>
      </c>
    </row>
    <row r="158" customFormat="false" ht="12.8" hidden="false" customHeight="false" outlineLevel="0" collapsed="false">
      <c r="A158" s="0" t="s">
        <v>261</v>
      </c>
      <c r="C158" s="0" t="s">
        <v>128</v>
      </c>
      <c r="G158" s="10" t="n">
        <v>0.11</v>
      </c>
      <c r="H158" s="10" t="n">
        <f aca="false">'Anglian Water'!G59</f>
        <v>0</v>
      </c>
      <c r="I158" s="0" t="s">
        <v>143</v>
      </c>
    </row>
    <row r="159" customFormat="false" ht="12.8" hidden="false" customHeight="false" outlineLevel="0" collapsed="false">
      <c r="A159" s="0" t="s">
        <v>262</v>
      </c>
      <c r="C159" s="0" t="s">
        <v>117</v>
      </c>
      <c r="G159" s="10" t="n">
        <v>0.11</v>
      </c>
      <c r="H159" s="10" t="n">
        <f aca="false">'Anglian Water'!G60</f>
        <v>0</v>
      </c>
      <c r="I159" s="0" t="s">
        <v>143</v>
      </c>
    </row>
    <row r="160" customFormat="false" ht="12.8" hidden="false" customHeight="false" outlineLevel="0" collapsed="false">
      <c r="A160" s="0" t="s">
        <v>234</v>
      </c>
      <c r="C160" s="0" t="s">
        <v>40</v>
      </c>
      <c r="G160" s="10" t="n">
        <v>0.11</v>
      </c>
      <c r="H160" s="10" t="n">
        <f aca="false">'Anglian Water'!G61</f>
        <v>0</v>
      </c>
      <c r="I160" s="0" t="s">
        <v>143</v>
      </c>
    </row>
    <row r="161" customFormat="false" ht="12.8" hidden="false" customHeight="false" outlineLevel="0" collapsed="false">
      <c r="A161" s="0" t="s">
        <v>264</v>
      </c>
      <c r="C161" s="0" t="s">
        <v>176</v>
      </c>
      <c r="E161" s="0" t="s">
        <v>109</v>
      </c>
      <c r="G161" s="10" t="n">
        <v>0.1</v>
      </c>
      <c r="H161" s="10" t="n">
        <f aca="false">'Anglian Water'!G62</f>
        <v>0</v>
      </c>
      <c r="I161" s="0" t="s">
        <v>143</v>
      </c>
    </row>
    <row r="162" customFormat="false" ht="12.8" hidden="false" customHeight="false" outlineLevel="0" collapsed="false">
      <c r="A162" s="0" t="s">
        <v>123</v>
      </c>
      <c r="B162" s="0" t="s">
        <v>124</v>
      </c>
      <c r="C162" s="0" t="s">
        <v>30</v>
      </c>
      <c r="D162" s="0" t="s">
        <v>78</v>
      </c>
      <c r="G162" s="10" t="n">
        <v>19.8</v>
      </c>
      <c r="H162" s="10" t="n">
        <f aca="false">'Northumbrian Water'!G8</f>
        <v>0</v>
      </c>
      <c r="I162" s="0" t="s">
        <v>26</v>
      </c>
    </row>
    <row r="163" customFormat="false" ht="12.8" hidden="false" customHeight="false" outlineLevel="0" collapsed="false">
      <c r="A163" s="0" t="s">
        <v>154</v>
      </c>
      <c r="C163" s="0" t="s">
        <v>57</v>
      </c>
      <c r="D163" s="0" t="s">
        <v>53</v>
      </c>
      <c r="G163" s="10" t="n">
        <v>7.5</v>
      </c>
      <c r="H163" s="10" t="n">
        <f aca="false">'Northumbrian Water'!G9</f>
        <v>0</v>
      </c>
      <c r="I163" s="0" t="s">
        <v>26</v>
      </c>
    </row>
    <row r="164" customFormat="false" ht="12.8" hidden="false" customHeight="false" outlineLevel="0" collapsed="false">
      <c r="A164" s="0" t="s">
        <v>92</v>
      </c>
      <c r="B164" s="0" t="s">
        <v>155</v>
      </c>
      <c r="C164" s="0" t="s">
        <v>57</v>
      </c>
      <c r="D164" s="0" t="s">
        <v>93</v>
      </c>
      <c r="G164" s="10" t="n">
        <v>7.5</v>
      </c>
      <c r="H164" s="10" t="n">
        <f aca="false">'Northumbrian Water'!G10</f>
        <v>0</v>
      </c>
      <c r="I164" s="0" t="s">
        <v>26</v>
      </c>
    </row>
    <row r="165" customFormat="false" ht="12.8" hidden="false" customHeight="false" outlineLevel="0" collapsed="false">
      <c r="A165" s="0" t="s">
        <v>183</v>
      </c>
      <c r="C165" s="0" t="s">
        <v>184</v>
      </c>
      <c r="G165" s="10" t="n">
        <v>4.52</v>
      </c>
      <c r="H165" s="10" t="n">
        <f aca="false">'Southern Water'!G12</f>
        <v>0</v>
      </c>
      <c r="I165" s="0" t="s">
        <v>159</v>
      </c>
    </row>
    <row r="166" customFormat="false" ht="12.8" hidden="false" customHeight="false" outlineLevel="0" collapsed="false">
      <c r="A166" s="0" t="s">
        <v>185</v>
      </c>
      <c r="C166" s="0" t="s">
        <v>173</v>
      </c>
      <c r="G166" s="10" t="n">
        <v>4.22</v>
      </c>
      <c r="H166" s="10" t="n">
        <f aca="false">'Southern Water'!G13</f>
        <v>0</v>
      </c>
      <c r="I166" s="0" t="s">
        <v>159</v>
      </c>
    </row>
    <row r="167" customFormat="false" ht="12.8" hidden="false" customHeight="false" outlineLevel="0" collapsed="false">
      <c r="A167" s="0" t="s">
        <v>174</v>
      </c>
      <c r="C167" s="0" t="s">
        <v>169</v>
      </c>
      <c r="F167" s="0" t="s">
        <v>109</v>
      </c>
      <c r="G167" s="10" t="n">
        <v>4.15</v>
      </c>
      <c r="H167" s="10" t="n">
        <f aca="false">'Southern Water'!G14</f>
        <v>0</v>
      </c>
      <c r="I167" s="0" t="s">
        <v>159</v>
      </c>
    </row>
    <row r="168" customFormat="false" ht="12.8" hidden="false" customHeight="false" outlineLevel="0" collapsed="false">
      <c r="A168" s="0" t="s">
        <v>162</v>
      </c>
      <c r="C168" s="0" t="s">
        <v>128</v>
      </c>
      <c r="G168" s="10" t="n">
        <v>3.21</v>
      </c>
      <c r="H168" s="10" t="n">
        <f aca="false">'Southern Water'!G15</f>
        <v>0</v>
      </c>
      <c r="I168" s="0" t="s">
        <v>159</v>
      </c>
    </row>
    <row r="169" customFormat="false" ht="12.8" hidden="false" customHeight="false" outlineLevel="0" collapsed="false">
      <c r="A169" s="0" t="s">
        <v>164</v>
      </c>
      <c r="C169" s="0" t="s">
        <v>40</v>
      </c>
      <c r="G169" s="10" t="n">
        <v>3.09</v>
      </c>
      <c r="H169" s="10" t="n">
        <f aca="false">'Southern Water'!G16</f>
        <v>0</v>
      </c>
      <c r="I169" s="0" t="s">
        <v>159</v>
      </c>
    </row>
    <row r="170" customFormat="false" ht="12.8" hidden="false" customHeight="false" outlineLevel="0" collapsed="false">
      <c r="A170" s="0" t="s">
        <v>190</v>
      </c>
      <c r="C170" s="0" t="s">
        <v>128</v>
      </c>
      <c r="G170" s="10" t="n">
        <v>2.95</v>
      </c>
      <c r="H170" s="10" t="n">
        <f aca="false">'Southern Water'!G17</f>
        <v>0</v>
      </c>
      <c r="I170" s="0" t="s">
        <v>159</v>
      </c>
    </row>
    <row r="171" customFormat="false" ht="12.8" hidden="false" customHeight="false" outlineLevel="0" collapsed="false">
      <c r="A171" s="0" t="s">
        <v>160</v>
      </c>
      <c r="C171" s="0" t="s">
        <v>161</v>
      </c>
      <c r="E171" s="0" t="s">
        <v>109</v>
      </c>
      <c r="G171" s="10" t="n">
        <v>2.78</v>
      </c>
      <c r="H171" s="10" t="n">
        <f aca="false">'Southern Water'!G18</f>
        <v>0</v>
      </c>
      <c r="I171" s="0" t="s">
        <v>159</v>
      </c>
    </row>
    <row r="172" customFormat="false" ht="12.8" hidden="false" customHeight="false" outlineLevel="0" collapsed="false">
      <c r="A172" s="0" t="s">
        <v>165</v>
      </c>
      <c r="C172" s="0" t="s">
        <v>128</v>
      </c>
      <c r="G172" s="10" t="n">
        <v>2.12</v>
      </c>
      <c r="H172" s="10" t="n">
        <f aca="false">'Southern Water'!G19</f>
        <v>0</v>
      </c>
      <c r="I172" s="0" t="s">
        <v>159</v>
      </c>
    </row>
    <row r="173" customFormat="false" ht="12.8" hidden="false" customHeight="false" outlineLevel="0" collapsed="false">
      <c r="A173" s="0" t="s">
        <v>188</v>
      </c>
      <c r="C173" s="0" t="s">
        <v>128</v>
      </c>
      <c r="G173" s="10" t="n">
        <v>1.92</v>
      </c>
      <c r="H173" s="10" t="n">
        <f aca="false">'Southern Water'!G20</f>
        <v>0</v>
      </c>
      <c r="I173" s="0" t="s">
        <v>159</v>
      </c>
    </row>
    <row r="174" customFormat="false" ht="12.8" hidden="false" customHeight="false" outlineLevel="0" collapsed="false">
      <c r="A174" s="0" t="s">
        <v>192</v>
      </c>
      <c r="C174" s="0" t="s">
        <v>128</v>
      </c>
      <c r="G174" s="10" t="n">
        <v>1.81</v>
      </c>
      <c r="H174" s="10" t="n">
        <f aca="false">'Southern Water'!G21</f>
        <v>0</v>
      </c>
      <c r="I174" s="0" t="s">
        <v>159</v>
      </c>
    </row>
    <row r="175" customFormat="false" ht="12.8" hidden="false" customHeight="false" outlineLevel="0" collapsed="false">
      <c r="A175" s="0" t="s">
        <v>186</v>
      </c>
      <c r="C175" s="0" t="s">
        <v>128</v>
      </c>
      <c r="G175" s="10" t="n">
        <v>1.55</v>
      </c>
      <c r="H175" s="10" t="n">
        <f aca="false">'Southern Water'!G22</f>
        <v>0</v>
      </c>
      <c r="I175" s="0" t="s">
        <v>159</v>
      </c>
    </row>
    <row r="176" customFormat="false" ht="12.8" hidden="false" customHeight="false" outlineLevel="0" collapsed="false">
      <c r="A176" s="0" t="s">
        <v>202</v>
      </c>
      <c r="C176" s="0" t="s">
        <v>117</v>
      </c>
      <c r="G176" s="10" t="n">
        <v>1.53</v>
      </c>
      <c r="H176" s="10" t="n">
        <f aca="false">'Southern Water'!G23</f>
        <v>0</v>
      </c>
      <c r="I176" s="0" t="s">
        <v>159</v>
      </c>
    </row>
    <row r="177" customFormat="false" ht="12.8" hidden="false" customHeight="false" outlineLevel="0" collapsed="false">
      <c r="A177" s="0" t="s">
        <v>175</v>
      </c>
      <c r="C177" s="0" t="s">
        <v>176</v>
      </c>
      <c r="G177" s="10" t="n">
        <v>1.29</v>
      </c>
      <c r="H177" s="10" t="n">
        <f aca="false">'Southern Water'!G24</f>
        <v>0</v>
      </c>
      <c r="I177" s="0" t="s">
        <v>159</v>
      </c>
    </row>
    <row r="178" customFormat="false" ht="12.8" hidden="false" customHeight="false" outlineLevel="0" collapsed="false">
      <c r="A178" s="0" t="s">
        <v>191</v>
      </c>
      <c r="C178" s="0" t="s">
        <v>128</v>
      </c>
      <c r="G178" s="10" t="n">
        <v>1.19</v>
      </c>
      <c r="H178" s="10" t="n">
        <f aca="false">'Southern Water'!G25</f>
        <v>0</v>
      </c>
      <c r="I178" s="0" t="s">
        <v>159</v>
      </c>
    </row>
    <row r="179" customFormat="false" ht="12.8" hidden="false" customHeight="false" outlineLevel="0" collapsed="false">
      <c r="A179" s="0" t="s">
        <v>205</v>
      </c>
      <c r="C179" s="0" t="s">
        <v>169</v>
      </c>
      <c r="F179" s="0" t="s">
        <v>109</v>
      </c>
      <c r="G179" s="10" t="n">
        <v>1.17</v>
      </c>
      <c r="H179" s="10" t="n">
        <f aca="false">'Southern Water'!G26</f>
        <v>0</v>
      </c>
      <c r="I179" s="0" t="s">
        <v>159</v>
      </c>
    </row>
    <row r="180" customFormat="false" ht="12.8" hidden="false" customHeight="false" outlineLevel="0" collapsed="false">
      <c r="A180" s="0" t="s">
        <v>212</v>
      </c>
      <c r="C180" s="0" t="s">
        <v>40</v>
      </c>
      <c r="G180" s="10" t="n">
        <v>1.15</v>
      </c>
      <c r="H180" s="10" t="n">
        <f aca="false">'Southern Water'!G27</f>
        <v>0</v>
      </c>
      <c r="I180" s="0" t="s">
        <v>159</v>
      </c>
    </row>
    <row r="181" customFormat="false" ht="12.8" hidden="false" customHeight="false" outlineLevel="0" collapsed="false">
      <c r="A181" s="0" t="s">
        <v>211</v>
      </c>
      <c r="C181" s="0" t="s">
        <v>128</v>
      </c>
      <c r="G181" s="10" t="n">
        <v>1.1</v>
      </c>
      <c r="H181" s="10" t="n">
        <f aca="false">'Southern Water'!G28</f>
        <v>0</v>
      </c>
      <c r="I181" s="0" t="s">
        <v>159</v>
      </c>
    </row>
    <row r="182" customFormat="false" ht="12.8" hidden="false" customHeight="false" outlineLevel="0" collapsed="false">
      <c r="A182" s="0" t="s">
        <v>216</v>
      </c>
      <c r="C182" s="0" t="s">
        <v>128</v>
      </c>
      <c r="G182" s="10" t="n">
        <v>1.05</v>
      </c>
      <c r="H182" s="10" t="n">
        <f aca="false">'Southern Water'!G29</f>
        <v>0</v>
      </c>
      <c r="I182" s="0" t="s">
        <v>159</v>
      </c>
    </row>
    <row r="183" customFormat="false" ht="12.8" hidden="false" customHeight="false" outlineLevel="0" collapsed="false">
      <c r="A183" s="0" t="s">
        <v>178</v>
      </c>
      <c r="C183" s="0" t="s">
        <v>40</v>
      </c>
      <c r="G183" s="10" t="n">
        <v>0.96</v>
      </c>
      <c r="H183" s="10" t="n">
        <f aca="false">'Southern Water'!G30</f>
        <v>0</v>
      </c>
      <c r="I183" s="0" t="s">
        <v>159</v>
      </c>
    </row>
    <row r="184" customFormat="false" ht="12.8" hidden="false" customHeight="false" outlineLevel="0" collapsed="false">
      <c r="A184" s="0" t="s">
        <v>217</v>
      </c>
      <c r="C184" s="0" t="s">
        <v>128</v>
      </c>
      <c r="G184" s="10" t="n">
        <v>0.96</v>
      </c>
      <c r="H184" s="10" t="n">
        <f aca="false">'Southern Water'!G31</f>
        <v>0</v>
      </c>
      <c r="I184" s="0" t="s">
        <v>159</v>
      </c>
    </row>
    <row r="185" customFormat="false" ht="12.8" hidden="false" customHeight="false" outlineLevel="0" collapsed="false">
      <c r="A185" s="0" t="s">
        <v>196</v>
      </c>
      <c r="C185" s="0" t="s">
        <v>128</v>
      </c>
      <c r="G185" s="10" t="n">
        <v>0.86</v>
      </c>
      <c r="H185" s="10" t="n">
        <f aca="false">'Southern Water'!G32</f>
        <v>0</v>
      </c>
      <c r="I185" s="0" t="s">
        <v>159</v>
      </c>
    </row>
    <row r="186" customFormat="false" ht="12.8" hidden="false" customHeight="false" outlineLevel="0" collapsed="false">
      <c r="A186" s="0" t="s">
        <v>214</v>
      </c>
      <c r="C186" s="0" t="s">
        <v>215</v>
      </c>
      <c r="G186" s="10" t="n">
        <v>0.75</v>
      </c>
      <c r="H186" s="10" t="n">
        <f aca="false">'Southern Water'!G33</f>
        <v>0</v>
      </c>
      <c r="I186" s="0" t="s">
        <v>159</v>
      </c>
    </row>
    <row r="187" customFormat="false" ht="12.8" hidden="false" customHeight="false" outlineLevel="0" collapsed="false">
      <c r="A187" s="0" t="s">
        <v>197</v>
      </c>
      <c r="C187" s="0" t="s">
        <v>40</v>
      </c>
      <c r="G187" s="10" t="n">
        <v>0.66</v>
      </c>
      <c r="H187" s="10" t="n">
        <f aca="false">'Southern Water'!G34</f>
        <v>0</v>
      </c>
      <c r="I187" s="0" t="s">
        <v>159</v>
      </c>
    </row>
    <row r="188" customFormat="false" ht="12.8" hidden="false" customHeight="false" outlineLevel="0" collapsed="false">
      <c r="A188" s="0" t="s">
        <v>231</v>
      </c>
      <c r="C188" s="0" t="s">
        <v>126</v>
      </c>
      <c r="G188" s="10" t="n">
        <v>0.6</v>
      </c>
      <c r="H188" s="10" t="n">
        <f aca="false">'Southern Water'!G35</f>
        <v>0</v>
      </c>
      <c r="I188" s="0" t="s">
        <v>159</v>
      </c>
    </row>
    <row r="189" customFormat="false" ht="12.8" hidden="false" customHeight="false" outlineLevel="0" collapsed="false">
      <c r="A189" s="0" t="s">
        <v>213</v>
      </c>
      <c r="C189" s="0" t="s">
        <v>128</v>
      </c>
      <c r="G189" s="10" t="n">
        <v>0.58</v>
      </c>
      <c r="H189" s="10" t="n">
        <f aca="false">'Southern Water'!G36</f>
        <v>0</v>
      </c>
      <c r="I189" s="0" t="s">
        <v>159</v>
      </c>
    </row>
    <row r="190" customFormat="false" ht="12.8" hidden="false" customHeight="false" outlineLevel="0" collapsed="false">
      <c r="A190" s="0" t="s">
        <v>235</v>
      </c>
      <c r="C190" s="0" t="s">
        <v>117</v>
      </c>
      <c r="G190" s="10" t="n">
        <v>0.58</v>
      </c>
      <c r="H190" s="10" t="n">
        <f aca="false">'Southern Water'!G37</f>
        <v>0</v>
      </c>
      <c r="I190" s="0" t="s">
        <v>159</v>
      </c>
    </row>
    <row r="191" customFormat="false" ht="12.8" hidden="false" customHeight="false" outlineLevel="0" collapsed="false">
      <c r="A191" s="0" t="s">
        <v>207</v>
      </c>
      <c r="C191" s="0" t="s">
        <v>184</v>
      </c>
      <c r="G191" s="10" t="n">
        <v>0.53</v>
      </c>
      <c r="H191" s="10" t="n">
        <f aca="false">'Southern Water'!G38</f>
        <v>0</v>
      </c>
      <c r="I191" s="0" t="s">
        <v>159</v>
      </c>
    </row>
    <row r="192" customFormat="false" ht="12.8" hidden="false" customHeight="false" outlineLevel="0" collapsed="false">
      <c r="A192" s="0" t="s">
        <v>240</v>
      </c>
      <c r="C192" s="0" t="s">
        <v>40</v>
      </c>
      <c r="G192" s="10" t="n">
        <v>0.52</v>
      </c>
      <c r="H192" s="10" t="n">
        <f aca="false">'Southern Water'!G39</f>
        <v>0</v>
      </c>
      <c r="I192" s="0" t="s">
        <v>159</v>
      </c>
    </row>
    <row r="193" customFormat="false" ht="12.8" hidden="false" customHeight="false" outlineLevel="0" collapsed="false">
      <c r="A193" s="0" t="s">
        <v>199</v>
      </c>
      <c r="C193" s="0" t="s">
        <v>108</v>
      </c>
      <c r="G193" s="10" t="n">
        <v>0.46</v>
      </c>
      <c r="H193" s="10" t="n">
        <f aca="false">'Southern Water'!G40</f>
        <v>0</v>
      </c>
      <c r="I193" s="0" t="s">
        <v>159</v>
      </c>
    </row>
    <row r="194" customFormat="false" ht="12.8" hidden="false" customHeight="false" outlineLevel="0" collapsed="false">
      <c r="A194" s="0" t="s">
        <v>224</v>
      </c>
      <c r="C194" s="0" t="s">
        <v>40</v>
      </c>
      <c r="G194" s="10" t="n">
        <v>0.45</v>
      </c>
      <c r="H194" s="10" t="n">
        <f aca="false">'Southern Water'!G41</f>
        <v>0</v>
      </c>
      <c r="I194" s="0" t="s">
        <v>159</v>
      </c>
    </row>
    <row r="195" customFormat="false" ht="12.8" hidden="false" customHeight="false" outlineLevel="0" collapsed="false">
      <c r="A195" s="0" t="s">
        <v>230</v>
      </c>
      <c r="C195" s="0" t="s">
        <v>128</v>
      </c>
      <c r="G195" s="10" t="n">
        <v>0.45</v>
      </c>
      <c r="H195" s="10" t="n">
        <f aca="false">'Southern Water'!G42</f>
        <v>0</v>
      </c>
      <c r="I195" s="0" t="s">
        <v>159</v>
      </c>
    </row>
    <row r="196" customFormat="false" ht="12.8" hidden="false" customHeight="false" outlineLevel="0" collapsed="false">
      <c r="A196" s="0" t="s">
        <v>248</v>
      </c>
      <c r="C196" s="0" t="s">
        <v>128</v>
      </c>
      <c r="G196" s="10" t="n">
        <v>0.45</v>
      </c>
      <c r="H196" s="10" t="n">
        <f aca="false">'Southern Water'!G43</f>
        <v>0</v>
      </c>
      <c r="I196" s="0" t="s">
        <v>159</v>
      </c>
    </row>
    <row r="197" customFormat="false" ht="12.8" hidden="false" customHeight="false" outlineLevel="0" collapsed="false">
      <c r="A197" s="0" t="s">
        <v>206</v>
      </c>
      <c r="C197" s="0" t="s">
        <v>108</v>
      </c>
      <c r="G197" s="10" t="n">
        <v>0.4</v>
      </c>
      <c r="H197" s="10" t="n">
        <f aca="false">'Southern Water'!G44</f>
        <v>0</v>
      </c>
      <c r="I197" s="0" t="s">
        <v>159</v>
      </c>
    </row>
    <row r="198" customFormat="false" ht="12.8" hidden="false" customHeight="false" outlineLevel="0" collapsed="false">
      <c r="A198" s="0" t="s">
        <v>181</v>
      </c>
      <c r="C198" s="0" t="s">
        <v>161</v>
      </c>
      <c r="E198" s="0" t="s">
        <v>109</v>
      </c>
      <c r="G198" s="10" t="n">
        <v>0.38</v>
      </c>
      <c r="H198" s="10" t="n">
        <f aca="false">'Southern Water'!G45</f>
        <v>0</v>
      </c>
      <c r="I198" s="0" t="s">
        <v>159</v>
      </c>
    </row>
    <row r="199" customFormat="false" ht="12.8" hidden="false" customHeight="false" outlineLevel="0" collapsed="false">
      <c r="A199" s="0" t="s">
        <v>263</v>
      </c>
      <c r="C199" s="0" t="s">
        <v>128</v>
      </c>
      <c r="G199" s="10" t="n">
        <v>0.35</v>
      </c>
      <c r="H199" s="10" t="n">
        <f aca="false">'Southern Water'!G46</f>
        <v>0</v>
      </c>
      <c r="I199" s="0" t="s">
        <v>159</v>
      </c>
    </row>
    <row r="200" customFormat="false" ht="12.8" hidden="false" customHeight="false" outlineLevel="0" collapsed="false">
      <c r="A200" s="0" t="s">
        <v>265</v>
      </c>
      <c r="C200" s="0" t="s">
        <v>173</v>
      </c>
      <c r="F200" s="0" t="s">
        <v>109</v>
      </c>
      <c r="G200" s="10" t="n">
        <v>0.31</v>
      </c>
      <c r="H200" s="10" t="n">
        <f aca="false">'Southern Water'!G47</f>
        <v>0</v>
      </c>
      <c r="I200" s="0" t="s">
        <v>159</v>
      </c>
    </row>
    <row r="201" customFormat="false" ht="12.8" hidden="false" customHeight="false" outlineLevel="0" collapsed="false">
      <c r="A201" s="0" t="s">
        <v>271</v>
      </c>
      <c r="C201" s="0" t="s">
        <v>272</v>
      </c>
      <c r="G201" s="10" t="n">
        <v>0.3</v>
      </c>
      <c r="H201" s="10" t="n">
        <f aca="false">'Southern Water'!G48</f>
        <v>0</v>
      </c>
      <c r="I201" s="0" t="s">
        <v>159</v>
      </c>
    </row>
    <row r="202" customFormat="false" ht="12.8" hidden="false" customHeight="false" outlineLevel="0" collapsed="false">
      <c r="A202" s="0" t="s">
        <v>273</v>
      </c>
      <c r="C202" s="0" t="s">
        <v>128</v>
      </c>
      <c r="G202" s="10" t="n">
        <v>0.29</v>
      </c>
      <c r="H202" s="10" t="n">
        <f aca="false">'Southern Water'!G49</f>
        <v>0</v>
      </c>
      <c r="I202" s="0" t="s">
        <v>159</v>
      </c>
    </row>
    <row r="203" customFormat="false" ht="12.8" hidden="false" customHeight="false" outlineLevel="0" collapsed="false">
      <c r="A203" s="0" t="s">
        <v>267</v>
      </c>
      <c r="C203" s="0" t="s">
        <v>268</v>
      </c>
      <c r="G203" s="10" t="n">
        <v>0.29</v>
      </c>
      <c r="H203" s="10" t="n">
        <f aca="false">'Southern Water'!G50</f>
        <v>0</v>
      </c>
      <c r="I203" s="0" t="s">
        <v>159</v>
      </c>
    </row>
    <row r="204" customFormat="false" ht="12.8" hidden="false" customHeight="false" outlineLevel="0" collapsed="false">
      <c r="A204" s="0" t="s">
        <v>229</v>
      </c>
      <c r="C204" s="0" t="s">
        <v>128</v>
      </c>
      <c r="G204" s="10" t="n">
        <v>0.27</v>
      </c>
      <c r="H204" s="10" t="n">
        <f aca="false">'Southern Water'!G51</f>
        <v>0</v>
      </c>
      <c r="I204" s="0" t="s">
        <v>159</v>
      </c>
    </row>
    <row r="205" customFormat="false" ht="12.8" hidden="false" customHeight="false" outlineLevel="0" collapsed="false">
      <c r="A205" s="0" t="s">
        <v>195</v>
      </c>
      <c r="C205" s="0" t="s">
        <v>108</v>
      </c>
      <c r="G205" s="10" t="n">
        <v>0.25</v>
      </c>
      <c r="H205" s="10" t="n">
        <f aca="false">'Southern Water'!G52</f>
        <v>0</v>
      </c>
      <c r="I205" s="0" t="s">
        <v>159</v>
      </c>
    </row>
    <row r="206" customFormat="false" ht="12.8" hidden="false" customHeight="false" outlineLevel="0" collapsed="false">
      <c r="A206" s="0" t="s">
        <v>223</v>
      </c>
      <c r="C206" s="0" t="s">
        <v>40</v>
      </c>
      <c r="E206" s="0" t="s">
        <v>109</v>
      </c>
      <c r="G206" s="10" t="n">
        <v>0.25</v>
      </c>
      <c r="H206" s="10" t="n">
        <f aca="false">'Southern Water'!G53</f>
        <v>0</v>
      </c>
      <c r="I206" s="0" t="s">
        <v>159</v>
      </c>
    </row>
    <row r="207" customFormat="false" ht="12.8" hidden="false" customHeight="false" outlineLevel="0" collapsed="false">
      <c r="A207" s="0" t="s">
        <v>252</v>
      </c>
      <c r="C207" s="0" t="s">
        <v>128</v>
      </c>
      <c r="G207" s="10" t="n">
        <v>0.25</v>
      </c>
      <c r="H207" s="10" t="n">
        <f aca="false">'Southern Water'!G54</f>
        <v>0</v>
      </c>
      <c r="I207" s="0" t="s">
        <v>159</v>
      </c>
    </row>
    <row r="208" customFormat="false" ht="12.8" hidden="false" customHeight="false" outlineLevel="0" collapsed="false">
      <c r="A208" s="0" t="s">
        <v>262</v>
      </c>
      <c r="C208" s="0" t="s">
        <v>117</v>
      </c>
      <c r="G208" s="10" t="n">
        <v>0.24</v>
      </c>
      <c r="H208" s="10" t="n">
        <f aca="false">'Southern Water'!G55</f>
        <v>0</v>
      </c>
      <c r="I208" s="0" t="s">
        <v>159</v>
      </c>
    </row>
    <row r="209" customFormat="false" ht="12.8" hidden="false" customHeight="false" outlineLevel="0" collapsed="false">
      <c r="A209" s="0" t="s">
        <v>232</v>
      </c>
      <c r="C209" s="0" t="s">
        <v>40</v>
      </c>
      <c r="G209" s="10" t="n">
        <v>0.22</v>
      </c>
      <c r="H209" s="10" t="n">
        <f aca="false">'Southern Water'!G56</f>
        <v>0</v>
      </c>
      <c r="I209" s="0" t="s">
        <v>159</v>
      </c>
    </row>
    <row r="210" customFormat="false" ht="12.8" hidden="false" customHeight="false" outlineLevel="0" collapsed="false">
      <c r="A210" s="0" t="s">
        <v>194</v>
      </c>
      <c r="C210" s="0" t="s">
        <v>128</v>
      </c>
      <c r="G210" s="10" t="n">
        <v>0.21</v>
      </c>
      <c r="H210" s="10" t="n">
        <f aca="false">'Southern Water'!G57</f>
        <v>0</v>
      </c>
      <c r="I210" s="0" t="s">
        <v>159</v>
      </c>
    </row>
    <row r="211" customFormat="false" ht="12.8" hidden="false" customHeight="false" outlineLevel="0" collapsed="false">
      <c r="A211" s="0" t="s">
        <v>193</v>
      </c>
      <c r="C211" s="0" t="s">
        <v>128</v>
      </c>
      <c r="G211" s="10" t="n">
        <v>0.21</v>
      </c>
      <c r="H211" s="10" t="n">
        <f aca="false">'Southern Water'!G58</f>
        <v>0</v>
      </c>
      <c r="I211" s="0" t="s">
        <v>159</v>
      </c>
    </row>
    <row r="212" customFormat="false" ht="12.8" hidden="false" customHeight="false" outlineLevel="0" collapsed="false">
      <c r="A212" s="0" t="s">
        <v>177</v>
      </c>
      <c r="C212" s="0" t="s">
        <v>126</v>
      </c>
      <c r="G212" s="10" t="n">
        <v>0.2</v>
      </c>
      <c r="H212" s="10" t="n">
        <f aca="false">'Southern Water'!G59</f>
        <v>0</v>
      </c>
      <c r="I212" s="0" t="s">
        <v>159</v>
      </c>
    </row>
    <row r="213" customFormat="false" ht="12.8" hidden="false" customHeight="false" outlineLevel="0" collapsed="false">
      <c r="A213" s="0" t="s">
        <v>277</v>
      </c>
      <c r="C213" s="0" t="s">
        <v>128</v>
      </c>
      <c r="G213" s="10" t="n">
        <v>0.2</v>
      </c>
      <c r="H213" s="10" t="n">
        <f aca="false">'Southern Water'!G60</f>
        <v>0</v>
      </c>
      <c r="I213" s="0" t="s">
        <v>159</v>
      </c>
    </row>
    <row r="214" customFormat="false" ht="12.8" hidden="false" customHeight="false" outlineLevel="0" collapsed="false">
      <c r="A214" s="0" t="s">
        <v>278</v>
      </c>
      <c r="C214" s="0" t="s">
        <v>173</v>
      </c>
      <c r="G214" s="10" t="n">
        <v>0.2</v>
      </c>
      <c r="H214" s="10" t="n">
        <f aca="false">'Southern Water'!G61</f>
        <v>0</v>
      </c>
      <c r="I214" s="0" t="s">
        <v>159</v>
      </c>
    </row>
    <row r="215" customFormat="false" ht="12.8" hidden="false" customHeight="false" outlineLevel="0" collapsed="false">
      <c r="A215" s="0" t="s">
        <v>253</v>
      </c>
      <c r="C215" s="0" t="s">
        <v>40</v>
      </c>
      <c r="G215" s="10" t="n">
        <v>0.19</v>
      </c>
      <c r="H215" s="10" t="n">
        <f aca="false">'Southern Water'!G62</f>
        <v>0</v>
      </c>
      <c r="I215" s="0" t="s">
        <v>159</v>
      </c>
    </row>
    <row r="216" customFormat="false" ht="12.8" hidden="false" customHeight="false" outlineLevel="0" collapsed="false">
      <c r="A216" s="0" t="s">
        <v>234</v>
      </c>
      <c r="C216" s="0" t="s">
        <v>40</v>
      </c>
      <c r="G216" s="10" t="n">
        <v>0.19</v>
      </c>
      <c r="H216" s="10" t="n">
        <f aca="false">'Southern Water'!G63</f>
        <v>0</v>
      </c>
      <c r="I216" s="0" t="s">
        <v>159</v>
      </c>
    </row>
    <row r="217" customFormat="false" ht="12.8" hidden="false" customHeight="false" outlineLevel="0" collapsed="false">
      <c r="A217" s="0" t="s">
        <v>239</v>
      </c>
      <c r="C217" s="0" t="s">
        <v>128</v>
      </c>
      <c r="G217" s="10" t="n">
        <v>0.19</v>
      </c>
      <c r="H217" s="10" t="n">
        <f aca="false">'Southern Water'!G64</f>
        <v>0</v>
      </c>
      <c r="I217" s="0" t="s">
        <v>159</v>
      </c>
    </row>
    <row r="218" customFormat="false" ht="12.8" hidden="false" customHeight="false" outlineLevel="0" collapsed="false">
      <c r="A218" s="0" t="s">
        <v>228</v>
      </c>
      <c r="C218" s="0" t="s">
        <v>227</v>
      </c>
      <c r="G218" s="10" t="n">
        <v>0.17</v>
      </c>
      <c r="H218" s="10" t="n">
        <f aca="false">'Southern Water'!G65</f>
        <v>0</v>
      </c>
      <c r="I218" s="0" t="s">
        <v>159</v>
      </c>
    </row>
    <row r="219" customFormat="false" ht="12.8" hidden="false" customHeight="false" outlineLevel="0" collapsed="false">
      <c r="A219" s="0" t="s">
        <v>256</v>
      </c>
      <c r="C219" s="0" t="s">
        <v>40</v>
      </c>
      <c r="G219" s="10" t="n">
        <v>0.16</v>
      </c>
      <c r="H219" s="10" t="n">
        <f aca="false">'Southern Water'!G66</f>
        <v>0</v>
      </c>
      <c r="I219" s="0" t="s">
        <v>159</v>
      </c>
    </row>
    <row r="220" customFormat="false" ht="12.8" hidden="false" customHeight="false" outlineLevel="0" collapsed="false">
      <c r="A220" s="0" t="s">
        <v>279</v>
      </c>
      <c r="C220" s="0" t="s">
        <v>128</v>
      </c>
      <c r="G220" s="10" t="n">
        <v>0.16</v>
      </c>
      <c r="H220" s="10" t="n">
        <f aca="false">'Southern Water'!G67</f>
        <v>0</v>
      </c>
      <c r="I220" s="0" t="s">
        <v>159</v>
      </c>
    </row>
    <row r="221" customFormat="false" ht="12.8" hidden="false" customHeight="false" outlineLevel="0" collapsed="false">
      <c r="A221" s="0" t="s">
        <v>280</v>
      </c>
      <c r="C221" s="0" t="s">
        <v>128</v>
      </c>
      <c r="E221" s="0" t="s">
        <v>109</v>
      </c>
      <c r="G221" s="10" t="n">
        <v>0.16</v>
      </c>
      <c r="H221" s="10" t="n">
        <f aca="false">'Southern Water'!G68</f>
        <v>0</v>
      </c>
      <c r="I221" s="0" t="s">
        <v>159</v>
      </c>
    </row>
    <row r="222" customFormat="false" ht="12.8" hidden="false" customHeight="false" outlineLevel="0" collapsed="false">
      <c r="A222" s="0" t="s">
        <v>281</v>
      </c>
      <c r="C222" s="0" t="s">
        <v>128</v>
      </c>
      <c r="E222" s="0" t="s">
        <v>109</v>
      </c>
      <c r="G222" s="10" t="n">
        <v>0.15</v>
      </c>
      <c r="H222" s="10" t="n">
        <f aca="false">'Southern Water'!G69</f>
        <v>0</v>
      </c>
      <c r="I222" s="0" t="s">
        <v>159</v>
      </c>
    </row>
    <row r="223" customFormat="false" ht="12.8" hidden="false" customHeight="false" outlineLevel="0" collapsed="false">
      <c r="A223" s="0" t="s">
        <v>282</v>
      </c>
      <c r="C223" s="0" t="s">
        <v>128</v>
      </c>
      <c r="G223" s="10" t="n">
        <v>0.15</v>
      </c>
      <c r="H223" s="10" t="n">
        <f aca="false">'Southern Water'!G70</f>
        <v>0</v>
      </c>
      <c r="I223" s="0" t="s">
        <v>159</v>
      </c>
    </row>
    <row r="224" customFormat="false" ht="12.8" hidden="false" customHeight="false" outlineLevel="0" collapsed="false">
      <c r="A224" s="0" t="s">
        <v>283</v>
      </c>
      <c r="C224" s="0" t="s">
        <v>128</v>
      </c>
      <c r="G224" s="10" t="n">
        <v>0.14</v>
      </c>
      <c r="H224" s="10" t="n">
        <f aca="false">'Southern Water'!G71</f>
        <v>0</v>
      </c>
      <c r="I224" s="0" t="s">
        <v>159</v>
      </c>
    </row>
    <row r="225" customFormat="false" ht="12.8" hidden="false" customHeight="false" outlineLevel="0" collapsed="false">
      <c r="A225" s="0" t="s">
        <v>284</v>
      </c>
      <c r="C225" s="0" t="s">
        <v>128</v>
      </c>
      <c r="G225" s="10" t="n">
        <v>0.14</v>
      </c>
      <c r="H225" s="10" t="n">
        <f aca="false">'Southern Water'!G72</f>
        <v>0</v>
      </c>
      <c r="I225" s="0" t="s">
        <v>159</v>
      </c>
    </row>
    <row r="226" customFormat="false" ht="12.8" hidden="false" customHeight="false" outlineLevel="0" collapsed="false">
      <c r="A226" s="0" t="s">
        <v>285</v>
      </c>
      <c r="C226" s="0" t="s">
        <v>128</v>
      </c>
      <c r="G226" s="10" t="n">
        <v>0.14</v>
      </c>
      <c r="H226" s="10" t="n">
        <f aca="false">'Southern Water'!G73</f>
        <v>0</v>
      </c>
      <c r="I226" s="0" t="s">
        <v>159</v>
      </c>
    </row>
    <row r="227" customFormat="false" ht="12.8" hidden="false" customHeight="false" outlineLevel="0" collapsed="false">
      <c r="A227" s="0" t="s">
        <v>286</v>
      </c>
      <c r="C227" s="0" t="s">
        <v>128</v>
      </c>
      <c r="G227" s="10" t="n">
        <v>0.14</v>
      </c>
      <c r="H227" s="10" t="n">
        <f aca="false">'Southern Water'!G74</f>
        <v>0</v>
      </c>
      <c r="I227" s="0" t="s">
        <v>159</v>
      </c>
    </row>
    <row r="228" customFormat="false" ht="12.8" hidden="false" customHeight="false" outlineLevel="0" collapsed="false">
      <c r="A228" s="0" t="s">
        <v>244</v>
      </c>
      <c r="C228" s="0" t="s">
        <v>108</v>
      </c>
      <c r="G228" s="10" t="n">
        <v>0.13</v>
      </c>
      <c r="H228" s="10" t="n">
        <f aca="false">'Southern Water'!G75</f>
        <v>0</v>
      </c>
      <c r="I228" s="0" t="s">
        <v>159</v>
      </c>
    </row>
    <row r="229" customFormat="false" ht="12.8" hidden="false" customHeight="false" outlineLevel="0" collapsed="false">
      <c r="A229" s="0" t="s">
        <v>287</v>
      </c>
      <c r="C229" s="0" t="s">
        <v>108</v>
      </c>
      <c r="G229" s="10" t="n">
        <v>0.13</v>
      </c>
      <c r="H229" s="10" t="n">
        <f aca="false">'Southern Water'!G76</f>
        <v>0</v>
      </c>
      <c r="I229" s="0" t="s">
        <v>159</v>
      </c>
    </row>
    <row r="230" customFormat="false" ht="12.8" hidden="false" customHeight="false" outlineLevel="0" collapsed="false">
      <c r="A230" s="0" t="s">
        <v>288</v>
      </c>
      <c r="C230" s="0" t="s">
        <v>215</v>
      </c>
      <c r="G230" s="10" t="n">
        <v>0.12</v>
      </c>
      <c r="H230" s="10" t="n">
        <f aca="false">'Southern Water'!G77</f>
        <v>0</v>
      </c>
      <c r="I230" s="0" t="s">
        <v>159</v>
      </c>
    </row>
    <row r="231" customFormat="false" ht="12.8" hidden="false" customHeight="false" outlineLevel="0" collapsed="false">
      <c r="A231" s="0" t="s">
        <v>289</v>
      </c>
      <c r="C231" s="0" t="s">
        <v>40</v>
      </c>
      <c r="G231" s="10" t="n">
        <v>0.12</v>
      </c>
      <c r="H231" s="10" t="n">
        <f aca="false">'Southern Water'!G78</f>
        <v>0</v>
      </c>
      <c r="I231" s="0" t="s">
        <v>159</v>
      </c>
    </row>
    <row r="232" customFormat="false" ht="12.8" hidden="false" customHeight="false" outlineLevel="0" collapsed="false">
      <c r="A232" s="0" t="s">
        <v>209</v>
      </c>
      <c r="C232" s="0" t="s">
        <v>40</v>
      </c>
      <c r="G232" s="10" t="n">
        <v>0.12</v>
      </c>
      <c r="H232" s="10" t="n">
        <f aca="false">'Southern Water'!G79</f>
        <v>0</v>
      </c>
      <c r="I232" s="0" t="s">
        <v>159</v>
      </c>
    </row>
    <row r="233" customFormat="false" ht="12.8" hidden="false" customHeight="false" outlineLevel="0" collapsed="false">
      <c r="A233" s="0" t="s">
        <v>189</v>
      </c>
      <c r="C233" s="0" t="s">
        <v>40</v>
      </c>
      <c r="G233" s="10" t="n">
        <v>0.12</v>
      </c>
      <c r="H233" s="10" t="n">
        <f aca="false">'Southern Water'!G80</f>
        <v>0</v>
      </c>
      <c r="I233" s="0" t="s">
        <v>159</v>
      </c>
    </row>
    <row r="234" customFormat="false" ht="12.8" hidden="false" customHeight="false" outlineLevel="0" collapsed="false">
      <c r="A234" s="0" t="s">
        <v>290</v>
      </c>
      <c r="C234" s="0" t="s">
        <v>40</v>
      </c>
      <c r="G234" s="10" t="n">
        <v>0.11</v>
      </c>
      <c r="H234" s="10" t="n">
        <f aca="false">'Southern Water'!G81</f>
        <v>0</v>
      </c>
      <c r="I234" s="0" t="s">
        <v>159</v>
      </c>
    </row>
    <row r="235" customFormat="false" ht="12.8" hidden="false" customHeight="false" outlineLevel="0" collapsed="false">
      <c r="A235" s="0" t="s">
        <v>219</v>
      </c>
      <c r="C235" s="0" t="s">
        <v>128</v>
      </c>
      <c r="G235" s="10" t="n">
        <v>0.11</v>
      </c>
      <c r="H235" s="10" t="n">
        <f aca="false">'Southern Water'!G82</f>
        <v>0</v>
      </c>
      <c r="I235" s="0" t="s">
        <v>159</v>
      </c>
    </row>
    <row r="236" customFormat="false" ht="12.8" hidden="false" customHeight="false" outlineLevel="0" collapsed="false">
      <c r="A236" s="0" t="s">
        <v>238</v>
      </c>
      <c r="C236" s="0" t="s">
        <v>184</v>
      </c>
      <c r="G236" s="10" t="n">
        <v>0.11</v>
      </c>
      <c r="H236" s="10" t="n">
        <f aca="false">'Southern Water'!G83</f>
        <v>0</v>
      </c>
      <c r="I236" s="0" t="s">
        <v>159</v>
      </c>
    </row>
    <row r="237" customFormat="false" ht="12.8" hidden="false" customHeight="false" outlineLevel="0" collapsed="false">
      <c r="A237" s="0" t="s">
        <v>291</v>
      </c>
      <c r="C237" s="0" t="s">
        <v>128</v>
      </c>
      <c r="G237" s="10" t="n">
        <v>0.11</v>
      </c>
      <c r="H237" s="10" t="n">
        <f aca="false">'Southern Water'!G84</f>
        <v>0</v>
      </c>
      <c r="I237" s="0" t="s">
        <v>159</v>
      </c>
    </row>
    <row r="238" customFormat="false" ht="12.8" hidden="false" customHeight="false" outlineLevel="0" collapsed="false">
      <c r="A238" s="0" t="s">
        <v>293</v>
      </c>
      <c r="C238" s="0" t="s">
        <v>128</v>
      </c>
      <c r="G238" s="10" t="n">
        <v>0.06</v>
      </c>
      <c r="H238" s="10" t="n">
        <f aca="false">'Southern Water'!G85</f>
        <v>0</v>
      </c>
      <c r="I238" s="0" t="s">
        <v>159</v>
      </c>
    </row>
    <row r="239" customFormat="false" ht="12.8" hidden="false" customHeight="false" outlineLevel="0" collapsed="false">
      <c r="A239" s="0" t="s">
        <v>127</v>
      </c>
      <c r="C239" s="0" t="s">
        <v>57</v>
      </c>
      <c r="D239" s="0" t="s">
        <v>78</v>
      </c>
      <c r="G239" s="10" t="n">
        <v>10.9</v>
      </c>
      <c r="H239" s="10" t="n">
        <f aca="false">'Wessex Water'!G7</f>
        <v>0</v>
      </c>
      <c r="I239" s="0" t="s">
        <v>17</v>
      </c>
    </row>
    <row r="240" customFormat="false" ht="12.8" hidden="false" customHeight="false" outlineLevel="0" collapsed="false">
      <c r="A240" s="0" t="s">
        <v>129</v>
      </c>
      <c r="B240" s="0" t="s">
        <v>130</v>
      </c>
      <c r="C240" s="0" t="s">
        <v>62</v>
      </c>
      <c r="D240" s="0" t="s">
        <v>37</v>
      </c>
      <c r="E240" s="0" t="s">
        <v>109</v>
      </c>
      <c r="G240" s="10" t="n">
        <v>9.9</v>
      </c>
      <c r="H240" s="10" t="n">
        <f aca="false">'Wessex Water'!G8</f>
        <v>0</v>
      </c>
      <c r="I240" s="0" t="s">
        <v>17</v>
      </c>
    </row>
    <row r="241" customFormat="false" ht="12.8" hidden="false" customHeight="false" outlineLevel="0" collapsed="false">
      <c r="A241" s="0" t="s">
        <v>131</v>
      </c>
      <c r="B241" s="0" t="s">
        <v>132</v>
      </c>
      <c r="C241" s="0" t="s">
        <v>74</v>
      </c>
      <c r="D241" s="0" t="s">
        <v>37</v>
      </c>
      <c r="E241" s="0" t="s">
        <v>109</v>
      </c>
      <c r="G241" s="10" t="n">
        <v>8.8</v>
      </c>
      <c r="H241" s="10" t="n">
        <f aca="false">'Wessex Water'!G9</f>
        <v>0</v>
      </c>
      <c r="I241" s="0" t="s">
        <v>17</v>
      </c>
    </row>
    <row r="242" customFormat="false" ht="12.8" hidden="false" customHeight="false" outlineLevel="0" collapsed="false">
      <c r="A242" s="0" t="s">
        <v>133</v>
      </c>
      <c r="C242" s="0" t="s">
        <v>16</v>
      </c>
      <c r="D242" s="0" t="s">
        <v>78</v>
      </c>
      <c r="E242" s="0" t="s">
        <v>109</v>
      </c>
      <c r="G242" s="10" t="n">
        <v>8.7</v>
      </c>
      <c r="H242" s="10" t="n">
        <f aca="false">'Wessex Water'!G10</f>
        <v>0</v>
      </c>
      <c r="I242" s="0" t="s">
        <v>17</v>
      </c>
    </row>
    <row r="243" customFormat="false" ht="12.8" hidden="false" customHeight="false" outlineLevel="0" collapsed="false">
      <c r="A243" s="0" t="s">
        <v>134</v>
      </c>
      <c r="B243" s="0" t="s">
        <v>135</v>
      </c>
      <c r="C243" s="0" t="s">
        <v>57</v>
      </c>
      <c r="D243" s="0" t="s">
        <v>78</v>
      </c>
      <c r="G243" s="10" t="n">
        <v>8.7</v>
      </c>
      <c r="H243" s="10" t="n">
        <f aca="false">'Wessex Water'!G11</f>
        <v>0</v>
      </c>
      <c r="I243" s="0" t="s">
        <v>17</v>
      </c>
    </row>
    <row r="244" customFormat="false" ht="12.8" hidden="false" customHeight="false" outlineLevel="0" collapsed="false">
      <c r="A244" s="0" t="s">
        <v>136</v>
      </c>
      <c r="B244" s="0" t="s">
        <v>137</v>
      </c>
      <c r="C244" s="0" t="s">
        <v>70</v>
      </c>
      <c r="D244" s="0" t="s">
        <v>37</v>
      </c>
      <c r="E244" s="0" t="s">
        <v>109</v>
      </c>
      <c r="G244" s="10" t="n">
        <v>8.7</v>
      </c>
      <c r="H244" s="10" t="n">
        <f aca="false">'Wessex Water'!G12</f>
        <v>0</v>
      </c>
      <c r="I244" s="0" t="s">
        <v>17</v>
      </c>
    </row>
    <row r="245" customFormat="false" ht="12.8" hidden="false" customHeight="false" outlineLevel="0" collapsed="false">
      <c r="A245" s="0" t="s">
        <v>321</v>
      </c>
      <c r="C245" s="0" t="s">
        <v>30</v>
      </c>
      <c r="D245" s="0" t="s">
        <v>53</v>
      </c>
      <c r="G245" s="10" t="n">
        <v>5.4</v>
      </c>
      <c r="H245" s="10" t="n">
        <f aca="false">'Wessex Water'!G13</f>
        <v>0</v>
      </c>
      <c r="I245" s="0" t="s">
        <v>17</v>
      </c>
    </row>
    <row r="246" customFormat="false" ht="12.8" hidden="false" customHeight="false" outlineLevel="0" collapsed="false">
      <c r="A246" s="0" t="s">
        <v>322</v>
      </c>
      <c r="B246" s="0" t="s">
        <v>150</v>
      </c>
      <c r="C246" s="0" t="s">
        <v>16</v>
      </c>
      <c r="D246" s="0" t="s">
        <v>53</v>
      </c>
      <c r="G246" s="10" t="n">
        <v>5</v>
      </c>
      <c r="H246" s="10" t="n">
        <f aca="false">'Wessex Water'!G14</f>
        <v>0</v>
      </c>
      <c r="I246" s="0" t="s">
        <v>17</v>
      </c>
    </row>
    <row r="247" customFormat="false" ht="12.8" hidden="false" customHeight="false" outlineLevel="0" collapsed="false">
      <c r="A247" s="0" t="s">
        <v>153</v>
      </c>
      <c r="C247" s="0" t="s">
        <v>86</v>
      </c>
      <c r="D247" s="0" t="s">
        <v>78</v>
      </c>
      <c r="E247" s="0" t="s">
        <v>109</v>
      </c>
      <c r="G247" s="10" t="n">
        <v>4.3</v>
      </c>
      <c r="H247" s="10" t="n">
        <f aca="false">'Wessex Water'!G15</f>
        <v>0</v>
      </c>
      <c r="I247" s="0" t="s">
        <v>17</v>
      </c>
    </row>
    <row r="248" customFormat="false" ht="12.8" hidden="false" customHeight="false" outlineLevel="0" collapsed="false">
      <c r="A248" s="0" t="s">
        <v>163</v>
      </c>
      <c r="C248" s="0" t="s">
        <v>86</v>
      </c>
      <c r="D248" s="0" t="s">
        <v>78</v>
      </c>
      <c r="E248" s="0" t="s">
        <v>109</v>
      </c>
      <c r="G248" s="10" t="n">
        <v>2.2</v>
      </c>
      <c r="H248" s="10" t="n">
        <f aca="false">'Wessex Water'!G16</f>
        <v>0</v>
      </c>
      <c r="I248" s="0" t="s">
        <v>17</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19.xml><?xml version="1.0" encoding="utf-8"?>
<worksheet xmlns="http://schemas.openxmlformats.org/spreadsheetml/2006/main" xmlns:r="http://schemas.openxmlformats.org/officeDocument/2006/relationships">
  <sheetPr filterMode="false">
    <pageSetUpPr fitToPage="false"/>
  </sheetPr>
  <dimension ref="A1:B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outlineLevelRow="0" outlineLevelCol="0"/>
  <cols>
    <col collapsed="false" customWidth="true" hidden="false" outlineLevel="0" max="1" min="1" style="26" width="117.28"/>
    <col collapsed="false" customWidth="false" hidden="false" outlineLevel="0" max="1025" min="2" style="10" width="11.52"/>
  </cols>
  <sheetData>
    <row r="1" customFormat="false" ht="12.8" hidden="false" customHeight="false" outlineLevel="0" collapsed="false">
      <c r="A1" s="26" t="s">
        <v>341</v>
      </c>
    </row>
    <row r="2" customFormat="false" ht="79.2" hidden="false" customHeight="true" outlineLevel="0" collapsed="false">
      <c r="A2" s="1" t="s">
        <v>342</v>
      </c>
      <c r="B2" s="25"/>
    </row>
  </sheetData>
  <printOptions headings="false" gridLines="false" gridLinesSet="true" horizontalCentered="false" verticalCentered="false"/>
  <pageMargins left="0.7875" right="0.7875" top="1.025" bottom="1.025"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LibreOffice/5.2.7.2$Linux_X86_64 LibreOffice_project/20m0$Build-2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2018-12-18T09:48:56Z</dcterms:created>
  <dc:creator/>
  <dc:description/>
  <dc:language>en-GB</dc:language>
  <cp:lastModifiedBy/>
  <cp:revision>1</cp:revision>
  <dc:subject/>
  <dc:title/>
</cp:coreProperties>
</file>